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ry\Desktop\"/>
    </mc:Choice>
  </mc:AlternateContent>
  <xr:revisionPtr revIDLastSave="0" documentId="13_ncr:1_{BD2B8FEE-A130-4281-9431-1D01EF7EA32B}" xr6:coauthVersionLast="47" xr6:coauthVersionMax="47" xr10:uidLastSave="{00000000-0000-0000-0000-000000000000}"/>
  <bookViews>
    <workbookView xWindow="0" yWindow="9" windowWidth="16380" windowHeight="8520" xr2:uid="{8F63B686-F00D-4C56-90BE-DE9B98E8A2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5" i="1" l="1"/>
  <c r="S35" i="1"/>
  <c r="K41" i="1"/>
  <c r="L7" i="1" s="1"/>
  <c r="L41" i="1" s="1"/>
  <c r="M7" i="1" s="1"/>
  <c r="K1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V35" i="1"/>
  <c r="U35" i="1"/>
  <c r="R35" i="1"/>
  <c r="Q35" i="1"/>
  <c r="P35" i="1"/>
  <c r="O35" i="1"/>
  <c r="N35" i="1"/>
  <c r="M35" i="1"/>
  <c r="L35" i="1"/>
  <c r="K35" i="1"/>
  <c r="D15" i="1"/>
  <c r="F15" i="1"/>
  <c r="F8" i="1"/>
  <c r="F41" i="1"/>
  <c r="F35" i="1"/>
  <c r="E35" i="1"/>
  <c r="D35" i="1"/>
  <c r="K38" i="1" l="1"/>
  <c r="L6" i="1" s="1"/>
  <c r="L15" i="1" s="1"/>
  <c r="L38" i="1" s="1"/>
  <c r="M41" i="1"/>
  <c r="E15" i="1"/>
  <c r="F42" i="1"/>
  <c r="D8" i="1"/>
  <c r="M6" i="1" l="1"/>
  <c r="M15" i="1" s="1"/>
  <c r="M38" i="1" s="1"/>
  <c r="N6" i="1" s="1"/>
  <c r="N15" i="1" s="1"/>
  <c r="N38" i="1" s="1"/>
  <c r="O6" i="1" s="1"/>
  <c r="O15" i="1" s="1"/>
  <c r="O38" i="1" s="1"/>
  <c r="P6" i="1" s="1"/>
  <c r="P15" i="1" s="1"/>
  <c r="P38" i="1" s="1"/>
  <c r="L42" i="1"/>
  <c r="M8" i="1" s="1"/>
  <c r="K42" i="1"/>
  <c r="L8" i="1" s="1"/>
  <c r="N7" i="1"/>
  <c r="N41" i="1" s="1"/>
  <c r="J35" i="1"/>
  <c r="W35" i="1"/>
  <c r="Q6" i="1" l="1"/>
  <c r="Q15" i="1" s="1"/>
  <c r="Q38" i="1" s="1"/>
  <c r="R6" i="1" s="1"/>
  <c r="R15" i="1" s="1"/>
  <c r="R38" i="1" s="1"/>
  <c r="S6" i="1" s="1"/>
  <c r="S15" i="1" s="1"/>
  <c r="S38" i="1" s="1"/>
  <c r="T6" i="1" s="1"/>
  <c r="T15" i="1" s="1"/>
  <c r="N42" i="1"/>
  <c r="O8" i="1" s="1"/>
  <c r="M42" i="1"/>
  <c r="N8" i="1" s="1"/>
  <c r="O7" i="1"/>
  <c r="O41" i="1" s="1"/>
  <c r="O42" i="1" s="1"/>
  <c r="P8" i="1" s="1"/>
  <c r="P7" i="1" l="1"/>
  <c r="P41" i="1" s="1"/>
  <c r="Q7" i="1" s="1"/>
  <c r="Q41" i="1" s="1"/>
  <c r="P42" i="1" l="1"/>
  <c r="Q8" i="1" s="1"/>
  <c r="R7" i="1"/>
  <c r="R41" i="1" s="1"/>
  <c r="Q42" i="1"/>
  <c r="R8" i="1" s="1"/>
  <c r="S7" i="1" l="1"/>
  <c r="S41" i="1" s="1"/>
  <c r="R42" i="1"/>
  <c r="S8" i="1" s="1"/>
  <c r="T7" i="1" l="1"/>
  <c r="T41" i="1" s="1"/>
  <c r="S42" i="1"/>
  <c r="T8" i="1" s="1"/>
  <c r="U7" i="1" l="1"/>
  <c r="U41" i="1" s="1"/>
  <c r="V7" i="1" l="1"/>
  <c r="V41" i="1" s="1"/>
  <c r="T38" i="1"/>
  <c r="T42" i="1" s="1"/>
  <c r="U8" i="1" s="1"/>
  <c r="W36" i="1"/>
  <c r="U6" i="1" l="1"/>
  <c r="U15" i="1" s="1"/>
  <c r="U38" i="1" s="1"/>
  <c r="U42" i="1" s="1"/>
  <c r="V8" i="1" s="1"/>
  <c r="V6" i="1" l="1"/>
  <c r="V15" i="1" s="1"/>
  <c r="V38" i="1" s="1"/>
  <c r="V42" i="1" s="1"/>
</calcChain>
</file>

<file path=xl/sharedStrings.xml><?xml version="1.0" encoding="utf-8"?>
<sst xmlns="http://schemas.openxmlformats.org/spreadsheetml/2006/main" count="87" uniqueCount="56">
  <si>
    <t>Oct</t>
  </si>
  <si>
    <t>Nov</t>
  </si>
  <si>
    <t>Dec</t>
  </si>
  <si>
    <t>TOTAL</t>
  </si>
  <si>
    <t>Balance Beginning</t>
  </si>
  <si>
    <t>Checking Account</t>
  </si>
  <si>
    <t>Savings Account</t>
  </si>
  <si>
    <t>Receipts</t>
  </si>
  <si>
    <t>Assessments</t>
  </si>
  <si>
    <t>Transfer Fees, Etc.</t>
  </si>
  <si>
    <t>Miscellaneous</t>
  </si>
  <si>
    <t>Disbursements</t>
  </si>
  <si>
    <t>Common Area Maintenance</t>
  </si>
  <si>
    <t>Gate Maintenance</t>
  </si>
  <si>
    <t>Sprinkler System Maintenance</t>
  </si>
  <si>
    <t>Electrical Maintenance</t>
  </si>
  <si>
    <t>Maintenance Supplies</t>
  </si>
  <si>
    <t>Landscaping</t>
  </si>
  <si>
    <t>Office Supplies</t>
  </si>
  <si>
    <t>Postal mailings</t>
  </si>
  <si>
    <t>Utilities</t>
  </si>
  <si>
    <t>Insurance</t>
  </si>
  <si>
    <t>Accounting</t>
  </si>
  <si>
    <t>Legal</t>
  </si>
  <si>
    <t>Christmas Decorations</t>
  </si>
  <si>
    <t>Flowers/Gifts</t>
  </si>
  <si>
    <t>Website and Internet</t>
  </si>
  <si>
    <t>Unanticipated Expenses</t>
  </si>
  <si>
    <t>Actual Expenditures - 2022</t>
  </si>
  <si>
    <t>Capital Projects-fences, curbs</t>
  </si>
  <si>
    <t>Jan</t>
  </si>
  <si>
    <t>Feb</t>
  </si>
  <si>
    <t>Mar</t>
  </si>
  <si>
    <t>Apr</t>
  </si>
  <si>
    <t>Jul</t>
  </si>
  <si>
    <t>Jun</t>
  </si>
  <si>
    <t>Aug</t>
  </si>
  <si>
    <t>Sep</t>
  </si>
  <si>
    <t>Balance Ending</t>
  </si>
  <si>
    <t>Interest - Money Market</t>
  </si>
  <si>
    <t>Money Market Account</t>
  </si>
  <si>
    <t>May</t>
  </si>
  <si>
    <t>Actual Expenditures - 2023</t>
  </si>
  <si>
    <t>LONGWOOD EXPENDITURES - 2023</t>
  </si>
  <si>
    <t>Refunds</t>
  </si>
  <si>
    <t>Transfer fees, etc.</t>
  </si>
  <si>
    <t>DISBURSEMENTS</t>
  </si>
  <si>
    <t>Checking</t>
  </si>
  <si>
    <t>Money Market</t>
  </si>
  <si>
    <t>Beginning Balance</t>
  </si>
  <si>
    <t>Interest-MM</t>
  </si>
  <si>
    <t>CHECKING TOTAL</t>
  </si>
  <si>
    <t>Transfer - Cking to MM</t>
  </si>
  <si>
    <t>Transfer</t>
  </si>
  <si>
    <t>row</t>
  </si>
  <si>
    <t>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</si>
</sst>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sz val="14"/>
      <color theme="1"/>
      <name val="Arial Black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164" fontId="1" fillId="3" borderId="0" xfId="0" applyNumberFormat="1" applyFont="1" applyFill="1"/>
    <xf numFmtId="0" fontId="0" fillId="0" borderId="0" xfId="0" applyAlignment="1">
      <alignment horizontal="center"/>
    </xf>
    <xf numFmtId="0" fontId="0" fillId="2" borderId="0" xfId="0" applyFill="1"/>
    <xf numFmtId="164" fontId="2" fillId="0" borderId="0" xfId="0" applyNumberFormat="1" applyFont="1"/>
    <xf numFmtId="164" fontId="1" fillId="4" borderId="0" xfId="0" applyNumberFormat="1" applyFont="1" applyFill="1" applyAlignment="1">
      <alignment horizontal="right" vertical="center" wrapText="1"/>
    </xf>
    <xf numFmtId="8" fontId="1" fillId="4" borderId="0" xfId="0" applyNumberFormat="1" applyFont="1" applyFill="1"/>
    <xf numFmtId="164" fontId="3" fillId="0" borderId="0" xfId="0" applyNumberFormat="1" applyFont="1"/>
    <xf numFmtId="164" fontId="4" fillId="0" borderId="0" xfId="0" applyNumberFormat="1" applyFont="1"/>
    <xf numFmtId="8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8" fontId="1" fillId="4" borderId="0" xfId="0" applyNumberFormat="1" applyFont="1" applyFill="1" applyAlignment="1">
      <alignment horizontal="right" vertical="center" wrapText="1"/>
    </xf>
    <xf numFmtId="0" fontId="1" fillId="5" borderId="0" xfId="0" applyFont="1" applyFill="1"/>
    <xf numFmtId="0" fontId="0" fillId="5" borderId="0" xfId="0" applyFill="1"/>
    <xf numFmtId="8" fontId="1" fillId="0" borderId="0" xfId="0" applyNumberFormat="1" applyFont="1"/>
    <xf numFmtId="0" fontId="6" fillId="0" borderId="0" xfId="0" applyFont="1"/>
    <xf numFmtId="164" fontId="1" fillId="0" borderId="0" xfId="0" quotePrefix="1" applyNumberFormat="1" applyFont="1"/>
    <xf numFmtId="6" fontId="1" fillId="0" borderId="0" xfId="0" applyNumberFormat="1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FBECE-519D-4AB6-B91F-4DA1E2D8FC78}">
  <sheetPr>
    <pageSetUpPr fitToPage="1"/>
  </sheetPr>
  <dimension ref="A1:X101"/>
  <sheetViews>
    <sheetView tabSelected="1" topLeftCell="O22" zoomScaleNormal="100" workbookViewId="0">
      <selection activeCell="V39" sqref="V39"/>
    </sheetView>
  </sheetViews>
  <sheetFormatPr defaultRowHeight="14.6" x14ac:dyDescent="0.4"/>
  <cols>
    <col min="1" max="1" width="4.07421875" customWidth="1"/>
    <col min="2" max="2" width="23.3046875" customWidth="1"/>
    <col min="3" max="6" width="13.07421875" customWidth="1"/>
    <col min="7" max="7" width="13.69140625" customWidth="1"/>
    <col min="8" max="8" width="0.84375" style="6" customWidth="1"/>
    <col min="9" max="9" width="8.4609375" customWidth="1"/>
    <col min="10" max="10" width="11.4609375" customWidth="1"/>
    <col min="11" max="11" width="11.69140625" customWidth="1"/>
    <col min="12" max="24" width="13.07421875" customWidth="1"/>
  </cols>
  <sheetData>
    <row r="1" spans="1:23" ht="21.45" x14ac:dyDescent="0.7">
      <c r="A1" s="25" t="s">
        <v>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x14ac:dyDescent="0.4">
      <c r="H2"/>
    </row>
    <row r="3" spans="1:23" x14ac:dyDescent="0.4">
      <c r="A3" s="27" t="s">
        <v>28</v>
      </c>
      <c r="B3" s="27"/>
      <c r="C3" s="27"/>
      <c r="D3" s="27"/>
      <c r="E3" s="27"/>
      <c r="F3" s="27"/>
      <c r="G3" s="27"/>
      <c r="H3" s="27"/>
      <c r="I3" s="28" t="s">
        <v>42</v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3" x14ac:dyDescent="0.4">
      <c r="A4" s="1"/>
      <c r="B4" s="1"/>
      <c r="C4" s="1"/>
      <c r="D4" s="1" t="s">
        <v>0</v>
      </c>
      <c r="E4" s="1" t="s">
        <v>1</v>
      </c>
      <c r="F4" s="1" t="s">
        <v>2</v>
      </c>
      <c r="G4" s="1" t="s">
        <v>3</v>
      </c>
      <c r="H4" s="19"/>
      <c r="I4" s="1"/>
      <c r="J4" s="1"/>
      <c r="K4" s="1" t="s">
        <v>30</v>
      </c>
      <c r="L4" s="1" t="s">
        <v>31</v>
      </c>
      <c r="M4" s="1" t="s">
        <v>32</v>
      </c>
      <c r="N4" s="1" t="s">
        <v>33</v>
      </c>
      <c r="O4" s="1" t="s">
        <v>41</v>
      </c>
      <c r="P4" s="1" t="s">
        <v>35</v>
      </c>
      <c r="Q4" s="1" t="s">
        <v>34</v>
      </c>
      <c r="R4" s="1" t="s">
        <v>36</v>
      </c>
      <c r="S4" s="1" t="s">
        <v>37</v>
      </c>
      <c r="T4" s="1" t="s">
        <v>0</v>
      </c>
      <c r="U4" s="1" t="s">
        <v>1</v>
      </c>
      <c r="V4" s="1" t="s">
        <v>2</v>
      </c>
      <c r="W4" s="1" t="s">
        <v>3</v>
      </c>
    </row>
    <row r="5" spans="1:23" x14ac:dyDescent="0.4">
      <c r="A5" s="26" t="s">
        <v>4</v>
      </c>
      <c r="B5" s="26"/>
      <c r="C5" s="1"/>
      <c r="D5" s="1"/>
      <c r="E5" s="1"/>
      <c r="F5" s="1"/>
      <c r="G5" s="1"/>
      <c r="H5" s="19"/>
      <c r="I5" s="1" t="s">
        <v>49</v>
      </c>
      <c r="J5" s="1"/>
    </row>
    <row r="6" spans="1:23" x14ac:dyDescent="0.4">
      <c r="A6" s="1"/>
      <c r="B6" s="1" t="s">
        <v>5</v>
      </c>
      <c r="C6" s="1"/>
      <c r="D6" s="7">
        <v>22555.8</v>
      </c>
      <c r="E6" s="7">
        <v>27633.52</v>
      </c>
      <c r="F6" s="7">
        <v>24157.72</v>
      </c>
      <c r="G6" s="10"/>
      <c r="H6" s="19"/>
      <c r="I6" s="1"/>
      <c r="J6" s="1" t="s">
        <v>47</v>
      </c>
      <c r="K6" s="3">
        <v>32277.75</v>
      </c>
      <c r="L6" s="3">
        <f t="shared" ref="L6:V6" si="0">(K38)</f>
        <v>22939.29</v>
      </c>
      <c r="M6" s="3">
        <f t="shared" si="0"/>
        <v>21141.63</v>
      </c>
      <c r="N6" s="3">
        <f t="shared" si="0"/>
        <v>20970.57</v>
      </c>
      <c r="O6" s="3">
        <f t="shared" si="0"/>
        <v>19003.72</v>
      </c>
      <c r="P6" s="3">
        <f t="shared" si="0"/>
        <v>18852.330000000002</v>
      </c>
      <c r="Q6" s="3">
        <f>(P38)</f>
        <v>16374.380000000001</v>
      </c>
      <c r="R6" s="3">
        <f t="shared" si="0"/>
        <v>15962.69</v>
      </c>
      <c r="S6" s="3">
        <f t="shared" si="0"/>
        <v>12730.59</v>
      </c>
      <c r="T6" s="3">
        <f t="shared" si="0"/>
        <v>12433.18</v>
      </c>
      <c r="U6" s="3">
        <f t="shared" si="0"/>
        <v>10655.970000000001</v>
      </c>
      <c r="V6" s="3">
        <f t="shared" si="0"/>
        <v>9530.9900000000016</v>
      </c>
      <c r="W6" s="3"/>
    </row>
    <row r="7" spans="1:23" x14ac:dyDescent="0.4">
      <c r="A7" s="1"/>
      <c r="B7" s="1" t="s">
        <v>6</v>
      </c>
      <c r="C7" s="1"/>
      <c r="D7" s="7">
        <v>22083.45</v>
      </c>
      <c r="E7" s="7">
        <v>22094.52</v>
      </c>
      <c r="F7" s="7">
        <v>22100.67</v>
      </c>
      <c r="G7" s="10"/>
      <c r="H7" s="19"/>
      <c r="I7" s="1"/>
      <c r="J7" s="1" t="s">
        <v>48</v>
      </c>
      <c r="K7" s="3">
        <v>28815.09</v>
      </c>
      <c r="L7" s="3">
        <f t="shared" ref="L7:R7" si="1">(K41)</f>
        <v>48845.96</v>
      </c>
      <c r="M7" s="3">
        <f t="shared" si="1"/>
        <v>48885.299999999996</v>
      </c>
      <c r="N7" s="3">
        <f t="shared" si="1"/>
        <v>48931.71</v>
      </c>
      <c r="O7" s="3">
        <f t="shared" si="1"/>
        <v>48971.13</v>
      </c>
      <c r="P7" s="3">
        <f t="shared" si="1"/>
        <v>49014.799999999996</v>
      </c>
      <c r="Q7" s="3">
        <f t="shared" si="1"/>
        <v>49100.85</v>
      </c>
      <c r="R7" s="3">
        <f t="shared" si="1"/>
        <v>49100.85</v>
      </c>
      <c r="S7" s="3">
        <f t="shared" ref="S7:V7" si="2">(R41)</f>
        <v>49144.63</v>
      </c>
      <c r="T7" s="3">
        <f t="shared" si="2"/>
        <v>49144.63</v>
      </c>
      <c r="U7" s="3">
        <f t="shared" si="2"/>
        <v>49230.909999999996</v>
      </c>
      <c r="V7" s="3">
        <f t="shared" si="2"/>
        <v>49273.399999999994</v>
      </c>
      <c r="W7" s="3"/>
    </row>
    <row r="8" spans="1:23" x14ac:dyDescent="0.4">
      <c r="A8" s="26" t="s">
        <v>3</v>
      </c>
      <c r="B8" s="26"/>
      <c r="C8" s="1"/>
      <c r="D8" s="7">
        <f>SUM(D6:D7)</f>
        <v>44639.25</v>
      </c>
      <c r="E8" s="7">
        <v>49728.04</v>
      </c>
      <c r="F8" s="7">
        <f>SUM(F6:F7)</f>
        <v>46258.39</v>
      </c>
      <c r="G8" s="10"/>
      <c r="H8" s="19"/>
      <c r="I8" s="1" t="s">
        <v>3</v>
      </c>
      <c r="J8" s="1"/>
      <c r="K8" s="3">
        <v>61092.84</v>
      </c>
      <c r="L8" s="3">
        <f>(K42)</f>
        <v>71785.25</v>
      </c>
      <c r="M8" s="3">
        <f t="shared" ref="M8:V8" si="3">(L42)</f>
        <v>70026.929999999993</v>
      </c>
      <c r="N8" s="3">
        <f t="shared" si="3"/>
        <v>69902.28</v>
      </c>
      <c r="O8" s="3">
        <f t="shared" si="3"/>
        <v>67974.850000000006</v>
      </c>
      <c r="P8" s="3">
        <f t="shared" si="3"/>
        <v>67867.13</v>
      </c>
      <c r="Q8" s="3">
        <f t="shared" si="3"/>
        <v>65475.229999999996</v>
      </c>
      <c r="R8" s="3">
        <f t="shared" si="3"/>
        <v>65063.54</v>
      </c>
      <c r="S8" s="3">
        <f t="shared" si="3"/>
        <v>61875.22</v>
      </c>
      <c r="T8" s="3">
        <f t="shared" si="3"/>
        <v>61577.81</v>
      </c>
      <c r="U8" s="3">
        <f t="shared" si="3"/>
        <v>59886.879999999997</v>
      </c>
      <c r="V8" s="3">
        <f t="shared" si="3"/>
        <v>58804.39</v>
      </c>
      <c r="W8" s="3"/>
    </row>
    <row r="9" spans="1:23" x14ac:dyDescent="0.4">
      <c r="A9" s="2"/>
      <c r="B9" s="2"/>
      <c r="C9" s="1"/>
      <c r="D9" s="11"/>
      <c r="E9" s="11"/>
      <c r="F9" s="7"/>
      <c r="G9" s="10"/>
      <c r="H9" s="1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4">
      <c r="A10" s="26" t="s">
        <v>7</v>
      </c>
      <c r="B10" s="26"/>
      <c r="C10" s="1"/>
      <c r="D10" s="11"/>
      <c r="E10" s="11"/>
      <c r="F10" s="7"/>
      <c r="G10" s="10"/>
      <c r="H10" s="19"/>
      <c r="I10" s="1" t="s">
        <v>7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4">
      <c r="A11" s="1"/>
      <c r="B11" s="1" t="s">
        <v>8</v>
      </c>
      <c r="C11" s="1"/>
      <c r="D11" s="11"/>
      <c r="E11" s="11"/>
      <c r="F11" s="7">
        <v>18010</v>
      </c>
      <c r="G11" s="10"/>
      <c r="H11" s="19"/>
      <c r="J11" s="1" t="s">
        <v>8</v>
      </c>
      <c r="K11" s="3">
        <v>11070</v>
      </c>
      <c r="L11" s="1"/>
      <c r="M11" s="1"/>
      <c r="N11" s="1"/>
      <c r="O11" s="1"/>
      <c r="P11" s="1"/>
      <c r="Q11" s="1"/>
      <c r="R11" s="1"/>
      <c r="S11" s="1"/>
      <c r="T11" s="1"/>
      <c r="U11" s="24">
        <v>3500</v>
      </c>
      <c r="V11" s="3">
        <v>6060</v>
      </c>
      <c r="W11" s="1"/>
    </row>
    <row r="12" spans="1:23" x14ac:dyDescent="0.4">
      <c r="A12" s="1"/>
      <c r="B12" s="1" t="s">
        <v>44</v>
      </c>
      <c r="C12" s="1"/>
      <c r="D12" s="11"/>
      <c r="E12" s="11"/>
      <c r="F12" s="7"/>
      <c r="G12" s="10"/>
      <c r="H12" s="19"/>
      <c r="J12" s="1" t="s">
        <v>44</v>
      </c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4">
      <c r="A13" s="1"/>
      <c r="B13" s="1" t="s">
        <v>9</v>
      </c>
      <c r="C13" s="1"/>
      <c r="D13" s="11"/>
      <c r="E13" s="11"/>
      <c r="F13" s="7"/>
      <c r="G13" s="10"/>
      <c r="H13" s="19"/>
      <c r="J13" s="1" t="s">
        <v>45</v>
      </c>
      <c r="K13" s="3">
        <v>250</v>
      </c>
      <c r="L13" s="1"/>
      <c r="M13" s="1"/>
      <c r="N13" s="1"/>
      <c r="O13" s="1"/>
      <c r="P13" s="1"/>
      <c r="Q13" s="1"/>
      <c r="R13" s="1"/>
      <c r="S13" s="1"/>
      <c r="T13" s="21">
        <v>250</v>
      </c>
      <c r="U13" s="1"/>
      <c r="V13" s="1"/>
      <c r="W13" s="1"/>
    </row>
    <row r="14" spans="1:23" x14ac:dyDescent="0.4">
      <c r="A14" s="1"/>
      <c r="B14" s="1" t="s">
        <v>10</v>
      </c>
      <c r="C14" s="1"/>
      <c r="D14" s="7">
        <v>6700</v>
      </c>
      <c r="E14" s="7"/>
      <c r="F14" s="7">
        <v>-6700</v>
      </c>
      <c r="G14" s="10"/>
      <c r="H14" s="19"/>
      <c r="J14" s="1" t="s">
        <v>10</v>
      </c>
      <c r="K14" s="3">
        <v>-20000</v>
      </c>
      <c r="L14" s="1"/>
      <c r="M14" s="1"/>
      <c r="N14" s="3">
        <v>90</v>
      </c>
      <c r="O14" s="1"/>
      <c r="P14" s="1"/>
      <c r="Q14" s="1"/>
      <c r="R14" s="1"/>
      <c r="S14" s="1"/>
      <c r="T14" s="21">
        <v>150</v>
      </c>
      <c r="U14" s="24">
        <v>775</v>
      </c>
      <c r="V14" s="1"/>
      <c r="W14" s="1"/>
    </row>
    <row r="15" spans="1:23" x14ac:dyDescent="0.4">
      <c r="A15" s="26" t="s">
        <v>3</v>
      </c>
      <c r="B15" s="26"/>
      <c r="C15" s="1"/>
      <c r="D15" s="7">
        <f>SUM(D6+D11+D12+D13+D14)</f>
        <v>29255.8</v>
      </c>
      <c r="E15" s="7">
        <f>SUM(E6+E11+E12+E13+E14)</f>
        <v>27633.52</v>
      </c>
      <c r="F15" s="7">
        <f>SUM(F6+F11+F12+F13+F14)</f>
        <v>35467.72</v>
      </c>
      <c r="G15" s="10"/>
      <c r="H15" s="19"/>
      <c r="I15" s="1" t="s">
        <v>51</v>
      </c>
      <c r="J15" s="1"/>
      <c r="K15" s="3">
        <f>SUM(K6+K11+K12+K13+K14)</f>
        <v>23597.75</v>
      </c>
      <c r="L15" s="3">
        <f t="shared" ref="L15:V15" si="4">SUM(L6+L11+L12+L13+L14)</f>
        <v>22939.29</v>
      </c>
      <c r="M15" s="3">
        <f t="shared" si="4"/>
        <v>21141.63</v>
      </c>
      <c r="N15" s="3">
        <f t="shared" si="4"/>
        <v>21060.57</v>
      </c>
      <c r="O15" s="3">
        <f t="shared" si="4"/>
        <v>19003.72</v>
      </c>
      <c r="P15" s="3">
        <f t="shared" si="4"/>
        <v>18852.330000000002</v>
      </c>
      <c r="Q15" s="3">
        <f t="shared" si="4"/>
        <v>16374.380000000001</v>
      </c>
      <c r="R15" s="3">
        <f t="shared" si="4"/>
        <v>15962.69</v>
      </c>
      <c r="S15" s="3">
        <f t="shared" si="4"/>
        <v>12730.59</v>
      </c>
      <c r="T15" s="3">
        <f t="shared" si="4"/>
        <v>12833.18</v>
      </c>
      <c r="U15" s="3">
        <f t="shared" si="4"/>
        <v>14930.970000000001</v>
      </c>
      <c r="V15" s="3">
        <f t="shared" si="4"/>
        <v>15590.990000000002</v>
      </c>
      <c r="W15" s="1"/>
    </row>
    <row r="16" spans="1:23" x14ac:dyDescent="0.4">
      <c r="A16" s="2"/>
      <c r="B16" s="2"/>
      <c r="C16" s="1"/>
      <c r="D16" s="11"/>
      <c r="E16" s="11"/>
      <c r="F16" s="7"/>
      <c r="G16" s="10"/>
      <c r="H16" s="19"/>
      <c r="J16" s="2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4">
      <c r="A17" s="1" t="s">
        <v>11</v>
      </c>
      <c r="B17" s="1"/>
      <c r="C17" s="1"/>
      <c r="D17" s="11"/>
      <c r="E17" s="11"/>
      <c r="F17" s="7"/>
      <c r="G17" s="10"/>
      <c r="H17" s="19"/>
      <c r="I17" s="1" t="s">
        <v>46</v>
      </c>
      <c r="J17" s="1"/>
      <c r="K17" s="1" t="s">
        <v>30</v>
      </c>
      <c r="L17" s="1" t="s">
        <v>31</v>
      </c>
      <c r="M17" s="1" t="s">
        <v>32</v>
      </c>
      <c r="N17" s="1" t="s">
        <v>33</v>
      </c>
      <c r="O17" s="1" t="s">
        <v>41</v>
      </c>
      <c r="P17" s="1" t="s">
        <v>35</v>
      </c>
      <c r="Q17" s="1" t="s">
        <v>34</v>
      </c>
      <c r="R17" s="1" t="s">
        <v>36</v>
      </c>
      <c r="S17" s="1" t="s">
        <v>37</v>
      </c>
      <c r="T17" s="1" t="s">
        <v>0</v>
      </c>
      <c r="U17" s="1" t="s">
        <v>1</v>
      </c>
      <c r="V17" s="1" t="s">
        <v>2</v>
      </c>
      <c r="W17" s="1"/>
    </row>
    <row r="18" spans="1:23" x14ac:dyDescent="0.4">
      <c r="A18" s="1"/>
      <c r="B18" s="15" t="s">
        <v>12</v>
      </c>
      <c r="C18" s="4">
        <v>10000</v>
      </c>
      <c r="D18" s="7">
        <v>1500</v>
      </c>
      <c r="E18" s="7"/>
      <c r="F18" s="7">
        <v>2250</v>
      </c>
      <c r="G18" s="12">
        <v>10690</v>
      </c>
      <c r="H18" s="19"/>
      <c r="J18" s="18">
        <v>13000</v>
      </c>
      <c r="K18" s="3"/>
      <c r="L18" s="3">
        <v>1500</v>
      </c>
      <c r="M18" s="3"/>
      <c r="N18" s="3">
        <v>1805</v>
      </c>
      <c r="O18" s="3"/>
      <c r="P18" s="3">
        <v>2280</v>
      </c>
      <c r="Q18" s="3"/>
      <c r="R18" s="3">
        <v>1793</v>
      </c>
      <c r="S18" s="3"/>
      <c r="T18" s="3">
        <v>1600</v>
      </c>
      <c r="U18" s="3">
        <v>479.08</v>
      </c>
      <c r="V18" s="3">
        <v>2400</v>
      </c>
      <c r="W18" s="3">
        <f t="shared" ref="W18:W34" si="5">SUM(K18:V18)</f>
        <v>11857.08</v>
      </c>
    </row>
    <row r="19" spans="1:23" x14ac:dyDescent="0.4">
      <c r="A19" s="1"/>
      <c r="B19" s="15" t="s">
        <v>13</v>
      </c>
      <c r="C19" s="4">
        <v>1000</v>
      </c>
      <c r="E19" s="7">
        <v>130.6</v>
      </c>
      <c r="F19" s="7"/>
      <c r="G19" s="12">
        <v>405.6</v>
      </c>
      <c r="H19" s="19"/>
      <c r="J19" s="8">
        <v>1000</v>
      </c>
      <c r="K19" s="3">
        <v>175</v>
      </c>
      <c r="L19" s="3"/>
      <c r="M19" s="3"/>
      <c r="N19" s="3"/>
      <c r="O19" s="3"/>
      <c r="P19" s="3"/>
      <c r="Q19" s="3">
        <v>275</v>
      </c>
      <c r="R19" s="3"/>
      <c r="S19" s="3"/>
      <c r="T19" s="3">
        <v>150</v>
      </c>
      <c r="U19" s="3">
        <v>625</v>
      </c>
      <c r="V19" s="3"/>
      <c r="W19" s="3">
        <f t="shared" si="5"/>
        <v>1225</v>
      </c>
    </row>
    <row r="20" spans="1:23" x14ac:dyDescent="0.4">
      <c r="A20" s="1"/>
      <c r="B20" s="15" t="s">
        <v>14</v>
      </c>
      <c r="C20" s="4">
        <v>500</v>
      </c>
      <c r="D20" s="11"/>
      <c r="E20" s="11"/>
      <c r="F20" s="7"/>
      <c r="G20" s="12">
        <v>58</v>
      </c>
      <c r="H20" s="19"/>
      <c r="J20" s="8">
        <v>400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>
        <v>1092</v>
      </c>
      <c r="V20" s="3"/>
      <c r="W20" s="3">
        <f t="shared" si="5"/>
        <v>1092</v>
      </c>
    </row>
    <row r="21" spans="1:23" x14ac:dyDescent="0.4">
      <c r="A21" s="1"/>
      <c r="B21" s="15" t="s">
        <v>15</v>
      </c>
      <c r="C21" s="4">
        <v>500</v>
      </c>
      <c r="D21" s="11"/>
      <c r="E21" s="11"/>
      <c r="F21" s="7"/>
      <c r="G21" s="12">
        <v>122.24</v>
      </c>
      <c r="H21" s="19"/>
      <c r="J21" s="8">
        <v>400</v>
      </c>
      <c r="K21" s="3"/>
      <c r="L21" s="3"/>
      <c r="M21" s="3">
        <v>17.97</v>
      </c>
      <c r="N21" s="3"/>
      <c r="O21" s="3"/>
      <c r="P21" s="3"/>
      <c r="Q21" s="3"/>
      <c r="R21" s="3"/>
      <c r="S21" s="3"/>
      <c r="T21" s="3"/>
      <c r="U21" s="3"/>
      <c r="V21" s="3"/>
      <c r="W21" s="3">
        <f t="shared" si="5"/>
        <v>17.97</v>
      </c>
    </row>
    <row r="22" spans="1:23" x14ac:dyDescent="0.4">
      <c r="A22" s="1"/>
      <c r="B22" s="15" t="s">
        <v>16</v>
      </c>
      <c r="C22" s="4">
        <v>200</v>
      </c>
      <c r="E22" s="7">
        <v>16.239999999999998</v>
      </c>
      <c r="F22" s="7"/>
      <c r="G22" s="12">
        <v>16.239999999999998</v>
      </c>
      <c r="H22" s="19"/>
      <c r="J22" s="8">
        <v>200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>
        <f t="shared" si="5"/>
        <v>0</v>
      </c>
    </row>
    <row r="23" spans="1:23" x14ac:dyDescent="0.4">
      <c r="A23" s="1"/>
      <c r="B23" s="15" t="s">
        <v>17</v>
      </c>
      <c r="C23" s="4">
        <v>1350</v>
      </c>
      <c r="E23" s="7">
        <v>79.8</v>
      </c>
      <c r="F23" s="7">
        <v>277.87</v>
      </c>
      <c r="G23" s="12">
        <v>1257.67</v>
      </c>
      <c r="H23" s="19"/>
      <c r="J23" s="8">
        <v>1200</v>
      </c>
      <c r="K23" s="3"/>
      <c r="L23" s="3"/>
      <c r="M23" s="3"/>
      <c r="N23" s="3">
        <v>64.63</v>
      </c>
      <c r="O23" s="3"/>
      <c r="P23" s="3"/>
      <c r="Q23" s="3"/>
      <c r="R23" s="3"/>
      <c r="S23" s="3"/>
      <c r="T23" s="3">
        <v>48.71</v>
      </c>
      <c r="U23" s="3"/>
      <c r="V23" s="3"/>
      <c r="W23" s="3">
        <f t="shared" si="5"/>
        <v>113.34</v>
      </c>
    </row>
    <row r="24" spans="1:23" x14ac:dyDescent="0.4">
      <c r="A24" s="1"/>
      <c r="B24" s="15" t="s">
        <v>18</v>
      </c>
      <c r="C24" s="4">
        <v>500</v>
      </c>
      <c r="D24" s="11"/>
      <c r="E24" s="11"/>
      <c r="F24" s="7"/>
      <c r="G24" s="12">
        <v>178.84</v>
      </c>
      <c r="H24" s="19"/>
      <c r="J24" s="8">
        <v>300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>
        <f t="shared" si="5"/>
        <v>0</v>
      </c>
    </row>
    <row r="25" spans="1:23" x14ac:dyDescent="0.4">
      <c r="A25" s="1"/>
      <c r="B25" s="15" t="s">
        <v>19</v>
      </c>
      <c r="C25" s="4">
        <v>200</v>
      </c>
      <c r="E25" s="7">
        <v>16.899999999999999</v>
      </c>
      <c r="F25" s="7">
        <v>17.760000000000002</v>
      </c>
      <c r="G25" s="12">
        <v>101.83</v>
      </c>
      <c r="H25" s="19"/>
      <c r="J25" s="8">
        <v>100</v>
      </c>
      <c r="K25" s="3"/>
      <c r="L25" s="3"/>
      <c r="M25" s="3"/>
      <c r="N25" s="3"/>
      <c r="O25" s="3"/>
      <c r="P25" s="3"/>
      <c r="Q25" s="3"/>
      <c r="R25" s="3"/>
      <c r="S25" s="3">
        <v>38.549999999999997</v>
      </c>
      <c r="T25" s="3"/>
      <c r="U25" s="3"/>
      <c r="V25" s="3"/>
      <c r="W25" s="3">
        <f t="shared" si="5"/>
        <v>38.549999999999997</v>
      </c>
    </row>
    <row r="26" spans="1:23" x14ac:dyDescent="0.4">
      <c r="A26" s="1"/>
      <c r="B26" s="16" t="s">
        <v>26</v>
      </c>
      <c r="C26" s="4"/>
      <c r="H26" s="19"/>
      <c r="J26" s="8">
        <v>500</v>
      </c>
      <c r="K26" s="3"/>
      <c r="L26" s="3">
        <v>72.53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>
        <f t="shared" si="5"/>
        <v>72.53</v>
      </c>
    </row>
    <row r="27" spans="1:23" x14ac:dyDescent="0.4">
      <c r="A27" s="1"/>
      <c r="B27" s="15" t="s">
        <v>20</v>
      </c>
      <c r="C27" s="4">
        <v>1500</v>
      </c>
      <c r="D27" s="13">
        <v>122.28</v>
      </c>
      <c r="E27" s="13">
        <v>127.58</v>
      </c>
      <c r="F27" s="7">
        <v>139.13999999999999</v>
      </c>
      <c r="G27" s="12">
        <v>1443.54</v>
      </c>
      <c r="H27" s="19"/>
      <c r="J27" s="8">
        <v>2100</v>
      </c>
      <c r="K27" s="3">
        <v>35.479999999999997</v>
      </c>
      <c r="L27" s="3">
        <v>125.13</v>
      </c>
      <c r="M27" s="3">
        <v>97.53</v>
      </c>
      <c r="N27" s="3">
        <v>87.22</v>
      </c>
      <c r="O27" s="3">
        <v>151.38999999999999</v>
      </c>
      <c r="P27" s="3">
        <v>100.45</v>
      </c>
      <c r="Q27" s="3">
        <v>136.69</v>
      </c>
      <c r="R27" s="3">
        <v>364.1</v>
      </c>
      <c r="S27" s="3">
        <v>258.86</v>
      </c>
      <c r="T27" s="23">
        <v>378.5</v>
      </c>
      <c r="U27" s="3">
        <v>133.01</v>
      </c>
      <c r="V27" s="3">
        <v>127.72</v>
      </c>
      <c r="W27" s="3">
        <f t="shared" si="5"/>
        <v>1996.0800000000004</v>
      </c>
    </row>
    <row r="28" spans="1:23" x14ac:dyDescent="0.4">
      <c r="A28" s="1"/>
      <c r="B28" s="15" t="s">
        <v>21</v>
      </c>
      <c r="C28" s="4">
        <v>2300</v>
      </c>
      <c r="D28" s="5"/>
      <c r="E28" s="13">
        <v>1153</v>
      </c>
      <c r="F28" s="7"/>
      <c r="G28" s="12">
        <v>2128</v>
      </c>
      <c r="H28" s="19"/>
      <c r="J28" s="8">
        <v>2300</v>
      </c>
      <c r="K28" s="3"/>
      <c r="L28" s="3"/>
      <c r="M28" s="3"/>
      <c r="N28" s="3"/>
      <c r="O28" s="3"/>
      <c r="P28" s="3"/>
      <c r="Q28" s="3"/>
      <c r="R28" s="3">
        <v>1075</v>
      </c>
      <c r="S28" s="3"/>
      <c r="T28" s="3"/>
      <c r="U28" s="3">
        <v>1287</v>
      </c>
      <c r="V28" s="3"/>
      <c r="W28" s="3">
        <f t="shared" si="5"/>
        <v>2362</v>
      </c>
    </row>
    <row r="29" spans="1:23" x14ac:dyDescent="0.4">
      <c r="A29" s="1"/>
      <c r="B29" s="15" t="s">
        <v>22</v>
      </c>
      <c r="C29" s="4">
        <v>175</v>
      </c>
      <c r="D29" s="14"/>
      <c r="E29" s="14"/>
      <c r="F29" s="7"/>
      <c r="G29" s="12">
        <v>150</v>
      </c>
      <c r="H29" s="19"/>
      <c r="J29" s="8">
        <v>200</v>
      </c>
      <c r="K29" s="3">
        <v>150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>
        <f t="shared" si="5"/>
        <v>150</v>
      </c>
    </row>
    <row r="30" spans="1:23" x14ac:dyDescent="0.4">
      <c r="A30" s="1"/>
      <c r="B30" s="15" t="s">
        <v>23</v>
      </c>
      <c r="C30" s="4">
        <v>3000</v>
      </c>
      <c r="D30" s="13"/>
      <c r="E30" s="7">
        <v>637.63</v>
      </c>
      <c r="F30" s="7">
        <v>380</v>
      </c>
      <c r="G30" s="12">
        <v>2593.13</v>
      </c>
      <c r="H30" s="19"/>
      <c r="J30" s="8">
        <v>2800</v>
      </c>
      <c r="K30" s="3"/>
      <c r="L30" s="3"/>
      <c r="M30" s="3"/>
      <c r="N30" s="3"/>
      <c r="O30" s="3"/>
      <c r="P30" s="3">
        <v>97.5</v>
      </c>
      <c r="Q30" s="3"/>
      <c r="R30" s="3"/>
      <c r="S30" s="3"/>
      <c r="T30" s="3"/>
      <c r="U30" s="3"/>
      <c r="V30" s="3"/>
      <c r="W30" s="3">
        <f t="shared" si="5"/>
        <v>97.5</v>
      </c>
    </row>
    <row r="31" spans="1:23" x14ac:dyDescent="0.4">
      <c r="A31" s="1"/>
      <c r="B31" s="15" t="s">
        <v>24</v>
      </c>
      <c r="C31" s="4">
        <v>500</v>
      </c>
      <c r="D31" s="7"/>
      <c r="E31" s="7">
        <v>175</v>
      </c>
      <c r="F31" s="7">
        <v>125.2</v>
      </c>
      <c r="G31" s="12">
        <v>480.2</v>
      </c>
      <c r="H31" s="19"/>
      <c r="J31" s="8">
        <v>300</v>
      </c>
      <c r="K31" s="7">
        <v>200</v>
      </c>
      <c r="L31" s="3"/>
      <c r="M31" s="3">
        <v>55.56</v>
      </c>
      <c r="N31" s="3"/>
      <c r="O31" s="3"/>
      <c r="P31" s="3"/>
      <c r="Q31" s="3"/>
      <c r="R31" s="3"/>
      <c r="S31" s="3"/>
      <c r="T31" s="3"/>
      <c r="U31" s="3">
        <v>600</v>
      </c>
      <c r="V31" s="3">
        <v>300</v>
      </c>
      <c r="W31" s="3">
        <f>SUM(K31:V31)</f>
        <v>1155.56</v>
      </c>
    </row>
    <row r="32" spans="1:23" x14ac:dyDescent="0.4">
      <c r="A32" s="1"/>
      <c r="B32" s="15" t="s">
        <v>25</v>
      </c>
      <c r="C32" s="4">
        <v>500</v>
      </c>
      <c r="D32" s="11"/>
      <c r="E32" s="11"/>
      <c r="F32" s="7"/>
      <c r="G32" s="12"/>
      <c r="H32" s="19"/>
      <c r="J32" s="8">
        <v>300</v>
      </c>
      <c r="K32" s="7">
        <v>97.98</v>
      </c>
      <c r="L32" s="3">
        <v>100</v>
      </c>
      <c r="M32" s="3"/>
      <c r="N32" s="3">
        <v>100</v>
      </c>
      <c r="O32" s="3"/>
      <c r="P32" s="3"/>
      <c r="Q32" s="3"/>
      <c r="R32" s="3"/>
      <c r="S32" s="3"/>
      <c r="U32" s="3"/>
      <c r="V32" s="3"/>
      <c r="W32" s="3">
        <f>SUM(K32:V32)</f>
        <v>297.98</v>
      </c>
    </row>
    <row r="33" spans="1:24" x14ac:dyDescent="0.4">
      <c r="A33" s="1"/>
      <c r="B33" s="15" t="s">
        <v>27</v>
      </c>
      <c r="C33" s="4">
        <v>1000</v>
      </c>
      <c r="D33" s="11"/>
      <c r="E33" s="7">
        <v>200</v>
      </c>
      <c r="F33" s="7"/>
      <c r="G33" s="12">
        <v>200</v>
      </c>
      <c r="H33" s="19"/>
      <c r="J33" s="8">
        <v>850</v>
      </c>
      <c r="L33" s="3"/>
      <c r="M33" s="3"/>
      <c r="N33" s="3"/>
      <c r="O33" s="3"/>
      <c r="P33" s="3"/>
      <c r="Q33" s="3"/>
      <c r="R33" s="3"/>
      <c r="S33" s="3"/>
      <c r="T33" s="3"/>
      <c r="U33" s="3">
        <v>83.89</v>
      </c>
      <c r="V33" s="3"/>
      <c r="W33" s="3">
        <f t="shared" si="5"/>
        <v>83.89</v>
      </c>
    </row>
    <row r="34" spans="1:24" x14ac:dyDescent="0.4">
      <c r="A34" s="2"/>
      <c r="B34" s="17" t="s">
        <v>29</v>
      </c>
      <c r="C34" s="4">
        <v>6500</v>
      </c>
      <c r="D34" s="11"/>
      <c r="E34" s="7">
        <v>939</v>
      </c>
      <c r="F34" s="7"/>
      <c r="G34" s="12">
        <v>939</v>
      </c>
      <c r="H34" s="19"/>
      <c r="J34" s="8">
        <v>4000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>
        <v>1100</v>
      </c>
      <c r="V34" s="3"/>
      <c r="W34" s="3">
        <f t="shared" si="5"/>
        <v>1100</v>
      </c>
    </row>
    <row r="35" spans="1:24" x14ac:dyDescent="0.4">
      <c r="A35" t="s">
        <v>3</v>
      </c>
      <c r="C35" s="4">
        <v>29725</v>
      </c>
      <c r="D35" s="7">
        <f>SUM(D18:D34)</f>
        <v>1622.28</v>
      </c>
      <c r="E35" s="7">
        <f>SUM(E18:E34)</f>
        <v>3475.75</v>
      </c>
      <c r="F35" s="7">
        <f>SUM(F18:F34)</f>
        <v>3189.97</v>
      </c>
      <c r="G35" s="12">
        <v>20764.29</v>
      </c>
      <c r="H35" s="20"/>
      <c r="I35" t="s">
        <v>3</v>
      </c>
      <c r="J35" s="9">
        <f>SUM(J18:J34)</f>
        <v>29950</v>
      </c>
      <c r="K35" s="3">
        <f t="shared" ref="K35:R35" si="6">SUM(K18:K34)</f>
        <v>658.46</v>
      </c>
      <c r="L35" s="3">
        <f t="shared" si="6"/>
        <v>1797.6599999999999</v>
      </c>
      <c r="M35" s="3">
        <f t="shared" si="6"/>
        <v>171.06</v>
      </c>
      <c r="N35" s="3">
        <f t="shared" si="6"/>
        <v>2056.8500000000004</v>
      </c>
      <c r="O35" s="3">
        <f t="shared" si="6"/>
        <v>151.38999999999999</v>
      </c>
      <c r="P35" s="3">
        <f t="shared" si="6"/>
        <v>2477.9499999999998</v>
      </c>
      <c r="Q35" s="3">
        <f t="shared" si="6"/>
        <v>411.69</v>
      </c>
      <c r="R35" s="3">
        <f t="shared" si="6"/>
        <v>3232.1</v>
      </c>
      <c r="S35" s="3">
        <f>SUM(S18:S34)</f>
        <v>297.41000000000003</v>
      </c>
      <c r="T35" s="3">
        <f>SUM(T18:T34)</f>
        <v>2177.21</v>
      </c>
      <c r="U35" s="3">
        <f>SUM(U18:U34)</f>
        <v>5399.9800000000005</v>
      </c>
      <c r="V35" s="3">
        <f>SUM(V18:V34)</f>
        <v>2827.72</v>
      </c>
      <c r="W35" s="3">
        <f>SUM(W18:W34)</f>
        <v>21659.48</v>
      </c>
      <c r="X35" t="s">
        <v>54</v>
      </c>
    </row>
    <row r="36" spans="1:24" x14ac:dyDescent="0.4">
      <c r="D36" s="11"/>
      <c r="E36" s="11"/>
      <c r="F36" s="7"/>
      <c r="G36" s="10"/>
      <c r="H36" s="2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3">
        <f>SUM(K35:V35)</f>
        <v>21659.48</v>
      </c>
      <c r="X36" t="s">
        <v>55</v>
      </c>
    </row>
    <row r="37" spans="1:24" x14ac:dyDescent="0.4">
      <c r="A37" s="26" t="s">
        <v>38</v>
      </c>
      <c r="B37" s="26"/>
      <c r="D37" s="7"/>
      <c r="E37" s="7"/>
      <c r="F37" s="7"/>
      <c r="G37" s="3"/>
      <c r="H37" s="20"/>
      <c r="I37" s="1" t="s">
        <v>38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4" x14ac:dyDescent="0.4">
      <c r="A38" s="1"/>
      <c r="B38" s="1" t="s">
        <v>5</v>
      </c>
      <c r="D38" s="7">
        <v>27633.52</v>
      </c>
      <c r="E38" s="7">
        <v>24152.720000000001</v>
      </c>
      <c r="F38" s="7">
        <v>32277.759999999998</v>
      </c>
      <c r="G38" s="3"/>
      <c r="H38" s="20"/>
      <c r="I38" s="1" t="s">
        <v>5</v>
      </c>
      <c r="J38" s="1"/>
      <c r="K38" s="3">
        <f t="shared" ref="K38:V38" si="7">SUM(K15-K35)</f>
        <v>22939.29</v>
      </c>
      <c r="L38" s="3">
        <f t="shared" si="7"/>
        <v>21141.63</v>
      </c>
      <c r="M38" s="3">
        <f t="shared" si="7"/>
        <v>20970.57</v>
      </c>
      <c r="N38" s="3">
        <f t="shared" si="7"/>
        <v>19003.72</v>
      </c>
      <c r="O38" s="3">
        <f t="shared" si="7"/>
        <v>18852.330000000002</v>
      </c>
      <c r="P38" s="3">
        <f t="shared" si="7"/>
        <v>16374.380000000001</v>
      </c>
      <c r="Q38" s="3">
        <f t="shared" si="7"/>
        <v>15962.69</v>
      </c>
      <c r="R38" s="3">
        <f t="shared" si="7"/>
        <v>12730.59</v>
      </c>
      <c r="S38" s="3">
        <f t="shared" si="7"/>
        <v>12433.18</v>
      </c>
      <c r="T38" s="3">
        <f t="shared" si="7"/>
        <v>10655.970000000001</v>
      </c>
      <c r="U38" s="3">
        <f t="shared" si="7"/>
        <v>9530.9900000000016</v>
      </c>
      <c r="V38" s="3">
        <f t="shared" si="7"/>
        <v>12763.270000000002</v>
      </c>
      <c r="W38" s="1"/>
    </row>
    <row r="39" spans="1:24" x14ac:dyDescent="0.4">
      <c r="A39" s="1"/>
      <c r="B39" s="1" t="s">
        <v>39</v>
      </c>
      <c r="D39" s="13">
        <v>11.07</v>
      </c>
      <c r="E39" s="7">
        <v>6.15</v>
      </c>
      <c r="F39" s="7">
        <v>6714.42</v>
      </c>
      <c r="G39" s="3"/>
      <c r="H39" s="20"/>
      <c r="I39" s="1" t="s">
        <v>50</v>
      </c>
      <c r="J39" s="1"/>
      <c r="K39" s="3">
        <v>30.87</v>
      </c>
      <c r="L39" s="3">
        <v>39.340000000000003</v>
      </c>
      <c r="M39" s="3">
        <v>46.41</v>
      </c>
      <c r="N39" s="21">
        <v>39.42</v>
      </c>
      <c r="O39" s="21">
        <v>43.67</v>
      </c>
      <c r="P39" s="21">
        <v>86.05</v>
      </c>
      <c r="Q39" s="1">
        <v>0</v>
      </c>
      <c r="R39" s="3">
        <v>43.78</v>
      </c>
      <c r="S39" s="1">
        <v>0</v>
      </c>
      <c r="T39" s="3">
        <v>86.28</v>
      </c>
      <c r="U39" s="3">
        <v>42.49</v>
      </c>
      <c r="V39" s="3">
        <v>43.94</v>
      </c>
      <c r="W39" s="1"/>
    </row>
    <row r="40" spans="1:24" x14ac:dyDescent="0.4">
      <c r="A40" s="1"/>
      <c r="B40" s="1" t="s">
        <v>52</v>
      </c>
      <c r="D40" s="13"/>
      <c r="E40" s="7"/>
      <c r="F40" s="7"/>
      <c r="G40" s="3"/>
      <c r="H40" s="20"/>
      <c r="I40" s="1" t="s">
        <v>53</v>
      </c>
      <c r="J40" s="1"/>
      <c r="K40" s="3">
        <v>20000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4" x14ac:dyDescent="0.4">
      <c r="A41" s="1"/>
      <c r="B41" s="1" t="s">
        <v>40</v>
      </c>
      <c r="D41" s="7">
        <v>22094.52</v>
      </c>
      <c r="E41" s="13">
        <v>22100.67</v>
      </c>
      <c r="F41" s="7">
        <f>SUM(E41+F39)</f>
        <v>28815.089999999997</v>
      </c>
      <c r="G41" s="3"/>
      <c r="H41" s="20"/>
      <c r="I41" s="1" t="s">
        <v>40</v>
      </c>
      <c r="J41" s="1"/>
      <c r="K41" s="3">
        <f>SUM(K7+K39+K40)</f>
        <v>48845.96</v>
      </c>
      <c r="L41" s="3">
        <f t="shared" ref="L41:V41" si="8">SUM(L7+L39)</f>
        <v>48885.299999999996</v>
      </c>
      <c r="M41" s="3">
        <f t="shared" si="8"/>
        <v>48931.71</v>
      </c>
      <c r="N41" s="3">
        <f t="shared" si="8"/>
        <v>48971.13</v>
      </c>
      <c r="O41" s="3">
        <f t="shared" si="8"/>
        <v>49014.799999999996</v>
      </c>
      <c r="P41" s="3">
        <f t="shared" si="8"/>
        <v>49100.85</v>
      </c>
      <c r="Q41" s="3">
        <f t="shared" si="8"/>
        <v>49100.85</v>
      </c>
      <c r="R41" s="3">
        <f t="shared" si="8"/>
        <v>49144.63</v>
      </c>
      <c r="S41" s="3">
        <f t="shared" si="8"/>
        <v>49144.63</v>
      </c>
      <c r="T41" s="3">
        <f t="shared" si="8"/>
        <v>49230.909999999996</v>
      </c>
      <c r="U41" s="3">
        <f t="shared" si="8"/>
        <v>49273.399999999994</v>
      </c>
      <c r="V41" s="3">
        <f t="shared" si="8"/>
        <v>49317.34</v>
      </c>
      <c r="W41" s="1"/>
    </row>
    <row r="42" spans="1:24" x14ac:dyDescent="0.4">
      <c r="A42" s="26" t="s">
        <v>3</v>
      </c>
      <c r="B42" s="26"/>
      <c r="D42" s="7">
        <v>49728.04</v>
      </c>
      <c r="E42" s="7">
        <v>46259.54</v>
      </c>
      <c r="F42" s="7">
        <f>SUM(F38+F41)</f>
        <v>61092.849999999991</v>
      </c>
      <c r="H42" s="20"/>
      <c r="I42" s="1" t="s">
        <v>3</v>
      </c>
      <c r="J42" s="1"/>
      <c r="K42" s="3">
        <f t="shared" ref="K42:Q42" si="9">SUM(K38+K41)</f>
        <v>71785.25</v>
      </c>
      <c r="L42" s="3">
        <f t="shared" si="9"/>
        <v>70026.929999999993</v>
      </c>
      <c r="M42" s="3">
        <f t="shared" si="9"/>
        <v>69902.28</v>
      </c>
      <c r="N42" s="3">
        <f t="shared" si="9"/>
        <v>67974.850000000006</v>
      </c>
      <c r="O42" s="3">
        <f t="shared" si="9"/>
        <v>67867.13</v>
      </c>
      <c r="P42" s="3">
        <f t="shared" si="9"/>
        <v>65475.229999999996</v>
      </c>
      <c r="Q42" s="3">
        <f t="shared" si="9"/>
        <v>65063.54</v>
      </c>
      <c r="R42" s="3">
        <f>(R38+R41)</f>
        <v>61875.22</v>
      </c>
      <c r="S42" s="3">
        <f>SUM(S38+S41)</f>
        <v>61577.81</v>
      </c>
      <c r="T42" s="3">
        <f>SUM(T38+T41)</f>
        <v>59886.879999999997</v>
      </c>
      <c r="U42" s="3">
        <f>SUM(U38+U41)</f>
        <v>58804.39</v>
      </c>
      <c r="V42" s="3">
        <f>SUM(V38+V41)</f>
        <v>62080.61</v>
      </c>
      <c r="W42" s="1"/>
    </row>
    <row r="43" spans="1:24" x14ac:dyDescent="0.4">
      <c r="A43" s="1"/>
      <c r="B43" s="1"/>
      <c r="H43"/>
    </row>
    <row r="44" spans="1:24" x14ac:dyDescent="0.4">
      <c r="H44"/>
    </row>
    <row r="45" spans="1:24" x14ac:dyDescent="0.4">
      <c r="H45"/>
    </row>
    <row r="46" spans="1:24" x14ac:dyDescent="0.4">
      <c r="H46"/>
    </row>
    <row r="47" spans="1:24" x14ac:dyDescent="0.4">
      <c r="H47"/>
    </row>
    <row r="48" spans="1:24" x14ac:dyDescent="0.4">
      <c r="H48"/>
    </row>
    <row r="49" spans="8:8" x14ac:dyDescent="0.4">
      <c r="H49"/>
    </row>
    <row r="50" spans="8:8" x14ac:dyDescent="0.4">
      <c r="H50"/>
    </row>
    <row r="51" spans="8:8" x14ac:dyDescent="0.4">
      <c r="H51"/>
    </row>
    <row r="52" spans="8:8" x14ac:dyDescent="0.4">
      <c r="H52"/>
    </row>
    <row r="53" spans="8:8" x14ac:dyDescent="0.4">
      <c r="H53"/>
    </row>
    <row r="54" spans="8:8" x14ac:dyDescent="0.4">
      <c r="H54"/>
    </row>
    <row r="55" spans="8:8" x14ac:dyDescent="0.4">
      <c r="H55"/>
    </row>
    <row r="56" spans="8:8" x14ac:dyDescent="0.4">
      <c r="H56"/>
    </row>
    <row r="57" spans="8:8" x14ac:dyDescent="0.4">
      <c r="H57"/>
    </row>
    <row r="58" spans="8:8" x14ac:dyDescent="0.4">
      <c r="H58"/>
    </row>
    <row r="59" spans="8:8" x14ac:dyDescent="0.4">
      <c r="H59"/>
    </row>
    <row r="60" spans="8:8" x14ac:dyDescent="0.4">
      <c r="H60"/>
    </row>
    <row r="61" spans="8:8" x14ac:dyDescent="0.4">
      <c r="H61"/>
    </row>
    <row r="62" spans="8:8" x14ac:dyDescent="0.4">
      <c r="H62"/>
    </row>
    <row r="63" spans="8:8" x14ac:dyDescent="0.4">
      <c r="H63"/>
    </row>
    <row r="64" spans="8:8" x14ac:dyDescent="0.4">
      <c r="H64"/>
    </row>
    <row r="65" spans="8:8" x14ac:dyDescent="0.4">
      <c r="H65"/>
    </row>
    <row r="66" spans="8:8" x14ac:dyDescent="0.4">
      <c r="H66"/>
    </row>
    <row r="67" spans="8:8" x14ac:dyDescent="0.4">
      <c r="H67"/>
    </row>
    <row r="68" spans="8:8" x14ac:dyDescent="0.4">
      <c r="H68"/>
    </row>
    <row r="69" spans="8:8" x14ac:dyDescent="0.4">
      <c r="H69"/>
    </row>
    <row r="70" spans="8:8" x14ac:dyDescent="0.4">
      <c r="H70"/>
    </row>
    <row r="71" spans="8:8" x14ac:dyDescent="0.4">
      <c r="H71"/>
    </row>
    <row r="72" spans="8:8" x14ac:dyDescent="0.4">
      <c r="H72"/>
    </row>
    <row r="73" spans="8:8" x14ac:dyDescent="0.4">
      <c r="H73"/>
    </row>
    <row r="74" spans="8:8" x14ac:dyDescent="0.4">
      <c r="H74"/>
    </row>
    <row r="75" spans="8:8" x14ac:dyDescent="0.4">
      <c r="H75"/>
    </row>
    <row r="76" spans="8:8" x14ac:dyDescent="0.4">
      <c r="H76"/>
    </row>
    <row r="77" spans="8:8" x14ac:dyDescent="0.4">
      <c r="H77"/>
    </row>
    <row r="78" spans="8:8" x14ac:dyDescent="0.4">
      <c r="H78"/>
    </row>
    <row r="79" spans="8:8" x14ac:dyDescent="0.4">
      <c r="H79"/>
    </row>
    <row r="80" spans="8:8" x14ac:dyDescent="0.4">
      <c r="H80"/>
    </row>
    <row r="81" spans="8:8" x14ac:dyDescent="0.4">
      <c r="H81"/>
    </row>
    <row r="82" spans="8:8" x14ac:dyDescent="0.4">
      <c r="H82"/>
    </row>
    <row r="83" spans="8:8" x14ac:dyDescent="0.4">
      <c r="H83"/>
    </row>
    <row r="84" spans="8:8" x14ac:dyDescent="0.4">
      <c r="H84"/>
    </row>
    <row r="85" spans="8:8" x14ac:dyDescent="0.4">
      <c r="H85"/>
    </row>
    <row r="86" spans="8:8" x14ac:dyDescent="0.4">
      <c r="H86"/>
    </row>
    <row r="87" spans="8:8" x14ac:dyDescent="0.4">
      <c r="H87"/>
    </row>
    <row r="88" spans="8:8" x14ac:dyDescent="0.4">
      <c r="H88"/>
    </row>
    <row r="89" spans="8:8" x14ac:dyDescent="0.4">
      <c r="H89"/>
    </row>
    <row r="90" spans="8:8" x14ac:dyDescent="0.4">
      <c r="H90"/>
    </row>
    <row r="91" spans="8:8" x14ac:dyDescent="0.4">
      <c r="H91"/>
    </row>
    <row r="92" spans="8:8" x14ac:dyDescent="0.4">
      <c r="H92"/>
    </row>
    <row r="93" spans="8:8" x14ac:dyDescent="0.4">
      <c r="H93"/>
    </row>
    <row r="94" spans="8:8" x14ac:dyDescent="0.4">
      <c r="H94"/>
    </row>
    <row r="95" spans="8:8" x14ac:dyDescent="0.4">
      <c r="H95"/>
    </row>
    <row r="96" spans="8:8" x14ac:dyDescent="0.4">
      <c r="H96"/>
    </row>
    <row r="97" spans="8:8" x14ac:dyDescent="0.4">
      <c r="H97"/>
    </row>
    <row r="98" spans="8:8" x14ac:dyDescent="0.4">
      <c r="H98"/>
    </row>
    <row r="99" spans="8:8" x14ac:dyDescent="0.4">
      <c r="H99"/>
    </row>
    <row r="100" spans="8:8" x14ac:dyDescent="0.4">
      <c r="H100"/>
    </row>
    <row r="101" spans="8:8" x14ac:dyDescent="0.4">
      <c r="H101"/>
    </row>
  </sheetData>
  <mergeCells count="9">
    <mergeCell ref="A1:W1"/>
    <mergeCell ref="A37:B37"/>
    <mergeCell ref="A42:B42"/>
    <mergeCell ref="A3:H3"/>
    <mergeCell ref="A5:B5"/>
    <mergeCell ref="A8:B8"/>
    <mergeCell ref="A10:B10"/>
    <mergeCell ref="A15:B15"/>
    <mergeCell ref="I3:W3"/>
  </mergeCells>
  <pageMargins left="0.7" right="0.7" top="0.75" bottom="0.75" header="0.3" footer="0.3"/>
  <pageSetup paperSize="5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</dc:creator>
  <cp:lastModifiedBy>Cheryl Stark</cp:lastModifiedBy>
  <cp:lastPrinted>2023-09-15T21:47:40Z</cp:lastPrinted>
  <dcterms:created xsi:type="dcterms:W3CDTF">2022-11-10T18:20:08Z</dcterms:created>
  <dcterms:modified xsi:type="dcterms:W3CDTF">2024-01-09T03:24:29Z</dcterms:modified>
</cp:coreProperties>
</file>