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 LONGWOOD HOA\2021\ACCOUNTING\"/>
    </mc:Choice>
  </mc:AlternateContent>
  <xr:revisionPtr revIDLastSave="0" documentId="8_{39CD2884-6F5B-4D17-BE50-1091A746680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4" i="1" l="1"/>
  <c r="AE18" i="1"/>
  <c r="AE34" i="1"/>
  <c r="AE33" i="1"/>
  <c r="AE32" i="1"/>
  <c r="AE31" i="1"/>
  <c r="AE30" i="1"/>
  <c r="AE29" i="1"/>
  <c r="AE28" i="1"/>
  <c r="AE27" i="1"/>
  <c r="AE26" i="1"/>
  <c r="AE25" i="1"/>
  <c r="AE23" i="1"/>
  <c r="AE20" i="1"/>
  <c r="AE22" i="1"/>
  <c r="AE21" i="1"/>
  <c r="AE19" i="1"/>
  <c r="AE14" i="1"/>
  <c r="AE13" i="1"/>
  <c r="AE11" i="1"/>
  <c r="AD34" i="1"/>
  <c r="V15" i="1"/>
  <c r="AD42" i="1"/>
  <c r="AD15" i="1"/>
  <c r="AC42" i="1"/>
  <c r="AC34" i="1"/>
  <c r="AA42" i="1"/>
  <c r="AB7" i="1"/>
  <c r="AB34" i="1"/>
  <c r="AB39" i="1" s="1"/>
  <c r="AB42" i="1" s="1"/>
  <c r="AA34" i="1"/>
  <c r="Z34" i="1"/>
  <c r="Y34" i="1"/>
  <c r="X34" i="1"/>
  <c r="W34" i="1"/>
  <c r="V34" i="1"/>
  <c r="U34" i="1"/>
  <c r="T34" i="1"/>
  <c r="S34" i="1"/>
  <c r="R34" i="1"/>
  <c r="AE15" i="1" l="1"/>
  <c r="P42" i="1"/>
  <c r="F7" i="1" l="1"/>
  <c r="Q14" i="1"/>
  <c r="P7" i="1"/>
  <c r="O42" i="1" l="1"/>
  <c r="N7" i="1" l="1"/>
  <c r="N42" i="1"/>
  <c r="M40" i="1" l="1"/>
  <c r="L34" i="1" l="1"/>
  <c r="M7" i="1" l="1"/>
  <c r="L42" i="1"/>
  <c r="K42" i="1" l="1"/>
  <c r="J42" i="1"/>
  <c r="J7" i="1" l="1"/>
  <c r="I42" i="1"/>
  <c r="H42" i="1"/>
  <c r="H45" i="1"/>
  <c r="H7" i="1" l="1"/>
  <c r="G42" i="1"/>
  <c r="G45" i="1" s="1"/>
  <c r="G34" i="1" l="1"/>
  <c r="Q25" i="1"/>
  <c r="F42" i="1" l="1"/>
  <c r="E42" i="1" l="1"/>
  <c r="E45" i="1" s="1"/>
  <c r="Q33" i="1" l="1"/>
  <c r="Q32" i="1"/>
  <c r="Q31" i="1"/>
  <c r="Q30" i="1"/>
  <c r="Q29" i="1"/>
  <c r="Q28" i="1"/>
  <c r="Q27" i="1"/>
  <c r="Q26" i="1"/>
  <c r="Q24" i="1"/>
  <c r="Q23" i="1"/>
  <c r="Q21" i="1"/>
  <c r="Q20" i="1"/>
  <c r="Q19" i="1"/>
  <c r="Q18" i="1"/>
  <c r="P34" i="1"/>
  <c r="O34" i="1"/>
  <c r="N34" i="1"/>
  <c r="M34" i="1"/>
  <c r="M42" i="1" s="1"/>
  <c r="M45" i="1" s="1"/>
  <c r="K34" i="1"/>
  <c r="J34" i="1"/>
  <c r="I34" i="1"/>
  <c r="H34" i="1"/>
  <c r="F34" i="1"/>
  <c r="Q34" i="1" l="1"/>
  <c r="E34" i="1"/>
  <c r="D34" i="1"/>
  <c r="P15" i="1"/>
  <c r="L15" i="1"/>
  <c r="K15" i="1"/>
  <c r="J15" i="1"/>
  <c r="I15" i="1"/>
  <c r="G15" i="1"/>
  <c r="F15" i="1"/>
  <c r="E15" i="1"/>
  <c r="D15" i="1"/>
  <c r="O7" i="1"/>
  <c r="L7" i="1"/>
  <c r="K7" i="1"/>
  <c r="I7" i="1"/>
  <c r="G7" i="1"/>
  <c r="E7" i="1"/>
  <c r="Q13" i="1"/>
  <c r="Q12" i="1"/>
  <c r="Q11" i="1"/>
  <c r="Q15" i="1" l="1"/>
  <c r="Q35" i="1"/>
  <c r="Q41" i="1"/>
  <c r="Q16" i="1"/>
</calcChain>
</file>

<file path=xl/sharedStrings.xml><?xml version="1.0" encoding="utf-8"?>
<sst xmlns="http://schemas.openxmlformats.org/spreadsheetml/2006/main" count="76" uniqueCount="70">
  <si>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</si>
  <si>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</si>
  <si>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</si>
  <si>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</si>
  <si>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</si>
  <si>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</si>
  <si>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</si>
  <si>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</si>
  <si>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</si>
  <si>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</si>
  <si>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</si>
  <si>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</si>
  <si>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</si>
  <si>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Bank Balance Beginning of Period</t>
  </si>
  <si>
    <t>Checking Account</t>
  </si>
  <si>
    <t>Savings Account</t>
  </si>
  <si>
    <t>Receipts</t>
  </si>
  <si>
    <t>Assessments</t>
  </si>
  <si>
    <t>Refundable</t>
  </si>
  <si>
    <t>Transfer Fees, Etc.</t>
  </si>
  <si>
    <t>Miscellaneous</t>
  </si>
  <si>
    <t>Disbursements</t>
  </si>
  <si>
    <t>Common Area Maintenance</t>
  </si>
  <si>
    <t>Gate Maintenance</t>
  </si>
  <si>
    <t>Sprinkler System Maintenance</t>
  </si>
  <si>
    <t>Electrical Maintenance</t>
  </si>
  <si>
    <t>Maintenance Supplies</t>
  </si>
  <si>
    <t>Landscaping</t>
  </si>
  <si>
    <t>Office Supplies</t>
  </si>
  <si>
    <t>Utilities</t>
  </si>
  <si>
    <t>Insurance</t>
  </si>
  <si>
    <t>Accounting</t>
  </si>
  <si>
    <t>Legal</t>
  </si>
  <si>
    <t>Flowers/Gifts</t>
  </si>
  <si>
    <t>Unacticipated Expenses</t>
  </si>
  <si>
    <t>Capital Projects</t>
  </si>
  <si>
    <t>Bank Balance Ending of Period</t>
  </si>
  <si>
    <t>Postal mailings</t>
  </si>
  <si>
    <t>Mar. C. Stultz refund - $500</t>
  </si>
  <si>
    <t>Jul - Burton tree removal - $125</t>
  </si>
  <si>
    <t>Interest - Investments</t>
  </si>
  <si>
    <t>Apr - WM gate refund - $750</t>
  </si>
  <si>
    <t>Aug-C&amp;M gate repair - $925</t>
  </si>
  <si>
    <t>Sep-C&amp;W gate controller $4545.00</t>
  </si>
  <si>
    <t>Aug-Mont.Cnty Clerk-$396/RMWHB-$715</t>
  </si>
  <si>
    <t>Jan-L. Dunaway refund - $450</t>
  </si>
  <si>
    <t>YE-2020</t>
  </si>
  <si>
    <t>BUDGET-21</t>
  </si>
  <si>
    <t>BUDGEt-20</t>
  </si>
  <si>
    <t xml:space="preserve">LONGWOOD OWNERS' ASSOCIATION, INC. - 2020 - 2021 ACTUAL STATEMENTS											</t>
  </si>
  <si>
    <t>2020 - $2112.50 to RMWBH</t>
  </si>
  <si>
    <t>Apr-Water leak repair, guard house-$160</t>
  </si>
  <si>
    <t>May-entrance gate rebuild-$3795</t>
  </si>
  <si>
    <t>Jun</t>
  </si>
  <si>
    <t>Aug</t>
  </si>
  <si>
    <t>Jun-gate repair-$600</t>
  </si>
  <si>
    <t>Jul-signs-$480.58</t>
  </si>
  <si>
    <t>Sep</t>
  </si>
  <si>
    <t>Jul</t>
  </si>
  <si>
    <t>Feb</t>
  </si>
  <si>
    <t>Jan</t>
  </si>
  <si>
    <t>Mar</t>
  </si>
  <si>
    <t>Apr</t>
  </si>
  <si>
    <t>correction</t>
  </si>
  <si>
    <t>Oct</t>
  </si>
  <si>
    <t>Nov</t>
  </si>
  <si>
    <t>Dec</t>
  </si>
  <si>
    <t>TOTALS</t>
  </si>
  <si>
    <t>Nov-gate control box</t>
  </si>
  <si>
    <t>Christmas Decorations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</si>
</sst>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444444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/>
    <xf numFmtId="164" fontId="1" fillId="0" borderId="0" xfId="0" applyNumberFormat="1" applyFont="1" applyBorder="1" applyAlignment="1">
      <alignment horizontal="right"/>
    </xf>
    <xf numFmtId="164" fontId="1" fillId="0" borderId="0" xfId="0" applyNumberFormat="1" applyFont="1" applyBorder="1"/>
    <xf numFmtId="164" fontId="3" fillId="0" borderId="0" xfId="0" quotePrefix="1" applyNumberFormat="1" applyFont="1" applyBorder="1"/>
    <xf numFmtId="0" fontId="3" fillId="0" borderId="0" xfId="0" applyFont="1"/>
    <xf numFmtId="15" fontId="1" fillId="0" borderId="0" xfId="0" applyNumberFormat="1" applyFont="1" applyBorder="1"/>
    <xf numFmtId="0" fontId="4" fillId="0" borderId="0" xfId="0" applyFont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Fill="1" applyBorder="1"/>
    <xf numFmtId="0" fontId="1" fillId="0" borderId="0" xfId="0" applyFont="1" applyFill="1" applyBorder="1"/>
    <xf numFmtId="0" fontId="1" fillId="0" borderId="0" xfId="0" applyFont="1" applyBorder="1" applyAlignment="1">
      <alignment horizontal="left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1" fillId="0" borderId="1" xfId="0" applyFont="1" applyBorder="1"/>
    <xf numFmtId="164" fontId="1" fillId="0" borderId="0" xfId="0" applyNumberFormat="1" applyFont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3" borderId="0" xfId="0" applyFont="1" applyFill="1" applyBorder="1"/>
    <xf numFmtId="0" fontId="1" fillId="0" borderId="0" xfId="0" applyFont="1" applyBorder="1" applyAlignment="1">
      <alignment horizontal="left"/>
    </xf>
    <xf numFmtId="0" fontId="1" fillId="4" borderId="0" xfId="0" applyFont="1" applyFill="1" applyBorder="1"/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99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3"/>
  <sheetViews>
    <sheetView tabSelected="1" zoomScaleNormal="100" workbookViewId="0">
      <selection activeCell="AB39" sqref="AB39"/>
    </sheetView>
  </sheetViews>
  <sheetFormatPr defaultColWidth="9.140625" defaultRowHeight="12.75" outlineLevelRow="1" x14ac:dyDescent="0.2"/>
  <cols>
    <col min="1" max="1" width="6.28515625" style="1" customWidth="1"/>
    <col min="2" max="2" width="27.7109375" style="1" customWidth="1"/>
    <col min="3" max="3" width="10.140625" style="1" bestFit="1" customWidth="1"/>
    <col min="4" max="4" width="9.85546875" style="1" customWidth="1"/>
    <col min="5" max="5" width="11.42578125" style="1" hidden="1" customWidth="1"/>
    <col min="6" max="7" width="10.28515625" style="1" hidden="1" customWidth="1"/>
    <col min="8" max="8" width="10" style="1" hidden="1" customWidth="1"/>
    <col min="9" max="9" width="9.85546875" style="1" hidden="1" customWidth="1"/>
    <col min="10" max="10" width="11.140625" style="1" hidden="1" customWidth="1"/>
    <col min="11" max="12" width="10.140625" style="1" hidden="1" customWidth="1"/>
    <col min="13" max="13" width="10.140625" style="8" bestFit="1" customWidth="1"/>
    <col min="14" max="14" width="10.85546875" style="1" customWidth="1"/>
    <col min="15" max="15" width="10.7109375" style="1" customWidth="1"/>
    <col min="16" max="16" width="10.140625" style="12" bestFit="1" customWidth="1"/>
    <col min="17" max="17" width="11.140625" style="1" customWidth="1"/>
    <col min="18" max="18" width="10.5703125" style="16" customWidth="1"/>
    <col min="19" max="20" width="10.140625" style="1" bestFit="1" customWidth="1"/>
    <col min="21" max="24" width="9.85546875" style="1" customWidth="1"/>
    <col min="25" max="28" width="10.140625" style="1" bestFit="1" customWidth="1"/>
    <col min="29" max="29" width="10.140625" style="1" customWidth="1"/>
    <col min="30" max="30" width="9.85546875" style="1" customWidth="1"/>
    <col min="31" max="31" width="11.28515625" style="1" customWidth="1"/>
    <col min="32" max="16384" width="9.140625" style="1"/>
  </cols>
  <sheetData>
    <row r="1" spans="1:31" ht="14.45" customHeight="1" outlineLevel="1" x14ac:dyDescent="0.2">
      <c r="A1" s="28" t="s">
        <v>49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31" x14ac:dyDescent="0.2">
      <c r="R2" s="1"/>
    </row>
    <row r="3" spans="1:31" x14ac:dyDescent="0.2">
      <c r="D3" s="19" t="s">
        <v>48</v>
      </c>
      <c r="E3" s="1" t="s">
        <v>0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5</v>
      </c>
      <c r="K3" s="1" t="s">
        <v>6</v>
      </c>
      <c r="L3" s="1" t="s">
        <v>7</v>
      </c>
      <c r="M3" s="15" t="s">
        <v>8</v>
      </c>
      <c r="N3" s="1" t="s">
        <v>9</v>
      </c>
      <c r="O3" s="1" t="s">
        <v>10</v>
      </c>
      <c r="P3" s="12" t="s">
        <v>11</v>
      </c>
      <c r="Q3" s="25" t="s">
        <v>46</v>
      </c>
      <c r="R3" s="23" t="s">
        <v>47</v>
      </c>
      <c r="S3" s="1" t="s">
        <v>60</v>
      </c>
      <c r="T3" s="1" t="s">
        <v>59</v>
      </c>
      <c r="U3" s="1" t="s">
        <v>61</v>
      </c>
      <c r="V3" s="1" t="s">
        <v>62</v>
      </c>
      <c r="W3" s="1" t="s">
        <v>4</v>
      </c>
      <c r="X3" s="1" t="s">
        <v>53</v>
      </c>
      <c r="Y3" s="1" t="s">
        <v>58</v>
      </c>
      <c r="Z3" s="26" t="s">
        <v>54</v>
      </c>
      <c r="AA3" s="26" t="s">
        <v>57</v>
      </c>
      <c r="AB3" s="1" t="s">
        <v>64</v>
      </c>
      <c r="AC3" s="1" t="s">
        <v>65</v>
      </c>
      <c r="AD3" s="1" t="s">
        <v>66</v>
      </c>
      <c r="AE3" s="1" t="s">
        <v>67</v>
      </c>
    </row>
    <row r="4" spans="1:31" x14ac:dyDescent="0.2">
      <c r="A4" s="29" t="s">
        <v>13</v>
      </c>
      <c r="B4" s="29"/>
      <c r="D4" s="20"/>
      <c r="R4" s="23"/>
    </row>
    <row r="5" spans="1:31" x14ac:dyDescent="0.2">
      <c r="B5" s="1" t="s">
        <v>14</v>
      </c>
      <c r="D5" s="21"/>
      <c r="E5" s="3">
        <v>23399.79</v>
      </c>
      <c r="F5" s="3">
        <v>27706.76</v>
      </c>
      <c r="G5" s="3">
        <v>27482.23</v>
      </c>
      <c r="H5" s="3">
        <v>22932.400000000001</v>
      </c>
      <c r="I5" s="3">
        <v>23646.62</v>
      </c>
      <c r="J5" s="3">
        <v>20830.39</v>
      </c>
      <c r="K5" s="3">
        <v>20526.07</v>
      </c>
      <c r="L5" s="3">
        <v>16111.61</v>
      </c>
      <c r="M5" s="9">
        <v>11028.7</v>
      </c>
      <c r="N5" s="9">
        <v>9320.77</v>
      </c>
      <c r="O5" s="3">
        <v>8550.2099999999991</v>
      </c>
      <c r="P5" s="3">
        <v>8598.31</v>
      </c>
      <c r="Q5" s="3"/>
      <c r="R5" s="23"/>
      <c r="S5" s="3">
        <v>24277.46</v>
      </c>
      <c r="T5" s="3">
        <v>30289.26</v>
      </c>
      <c r="U5" s="3">
        <v>28394.19</v>
      </c>
      <c r="V5" s="3">
        <v>28766.36</v>
      </c>
      <c r="W5" s="3">
        <v>26185.41</v>
      </c>
      <c r="X5" s="3">
        <v>21422.92</v>
      </c>
      <c r="Y5" s="3">
        <v>18011.849999999999</v>
      </c>
      <c r="Z5" s="3">
        <v>17065.45</v>
      </c>
      <c r="AA5" s="3">
        <v>14859.89</v>
      </c>
      <c r="AB5" s="3">
        <v>14602.3</v>
      </c>
      <c r="AC5" s="3">
        <v>11725.84</v>
      </c>
      <c r="AD5" s="11">
        <v>9111.8700000000008</v>
      </c>
      <c r="AE5" s="27"/>
    </row>
    <row r="6" spans="1:31" x14ac:dyDescent="0.2">
      <c r="B6" s="1" t="s">
        <v>15</v>
      </c>
      <c r="D6" s="21"/>
      <c r="E6" s="2">
        <v>22054.720000000001</v>
      </c>
      <c r="F6" s="3">
        <v>22056.71</v>
      </c>
      <c r="G6" s="3">
        <v>22058.400000000001</v>
      </c>
      <c r="H6" s="3">
        <v>22058.400000000001</v>
      </c>
      <c r="I6" s="3">
        <v>22059</v>
      </c>
      <c r="J6" s="3">
        <v>22059.4</v>
      </c>
      <c r="K6" s="3">
        <v>22060.95</v>
      </c>
      <c r="L6" s="3">
        <v>22061.55</v>
      </c>
      <c r="M6" s="9">
        <v>22062.07</v>
      </c>
      <c r="N6" s="9">
        <v>22062.62</v>
      </c>
      <c r="O6" s="3">
        <v>22063.19</v>
      </c>
      <c r="P6" s="11">
        <v>22063.72</v>
      </c>
      <c r="Q6" s="11"/>
      <c r="R6" s="23"/>
      <c r="S6" s="3">
        <v>22064.720000000001</v>
      </c>
      <c r="T6" s="3">
        <v>22064.84</v>
      </c>
      <c r="U6" s="3">
        <v>22065.35</v>
      </c>
      <c r="V6" s="3">
        <v>22065.91</v>
      </c>
      <c r="W6" s="3">
        <v>22066.49</v>
      </c>
      <c r="X6" s="3">
        <v>22067.02</v>
      </c>
      <c r="Y6" s="3">
        <v>22067.5</v>
      </c>
      <c r="Z6" s="3">
        <v>22067.89</v>
      </c>
      <c r="AA6" s="3">
        <v>22068.25</v>
      </c>
      <c r="AB6" s="3">
        <v>22068.62</v>
      </c>
      <c r="AC6" s="3">
        <v>22068.99</v>
      </c>
      <c r="AD6" s="3">
        <v>22069.35</v>
      </c>
      <c r="AE6" s="27"/>
    </row>
    <row r="7" spans="1:31" x14ac:dyDescent="0.2">
      <c r="A7" s="29" t="s">
        <v>12</v>
      </c>
      <c r="B7" s="29"/>
      <c r="D7" s="21"/>
      <c r="E7" s="3">
        <f t="shared" ref="E7:O7" si="0">SUM(E5:E6)</f>
        <v>45454.51</v>
      </c>
      <c r="F7" s="3">
        <f>SUM(F5:F6)</f>
        <v>49763.47</v>
      </c>
      <c r="G7" s="4">
        <f t="shared" si="0"/>
        <v>49540.630000000005</v>
      </c>
      <c r="H7" s="3">
        <f>SUM(H5:H6)</f>
        <v>44990.8</v>
      </c>
      <c r="I7" s="3">
        <f t="shared" si="0"/>
        <v>45705.619999999995</v>
      </c>
      <c r="J7" s="3">
        <f>SUM(J5:J6)</f>
        <v>42889.79</v>
      </c>
      <c r="K7" s="3">
        <f t="shared" si="0"/>
        <v>42587.020000000004</v>
      </c>
      <c r="L7" s="3">
        <f t="shared" si="0"/>
        <v>38173.160000000003</v>
      </c>
      <c r="M7" s="9">
        <f>SUM(M5:M6)</f>
        <v>33090.770000000004</v>
      </c>
      <c r="N7" s="9">
        <f>SUM(N5:N6)</f>
        <v>31383.39</v>
      </c>
      <c r="O7" s="3">
        <f t="shared" si="0"/>
        <v>30613.399999999998</v>
      </c>
      <c r="P7" s="11">
        <f>SUM(P5:P6)</f>
        <v>30662.03</v>
      </c>
      <c r="Q7" s="11"/>
      <c r="R7" s="23"/>
      <c r="U7" s="3">
        <v>50459.54</v>
      </c>
      <c r="V7" s="3">
        <v>50832.27</v>
      </c>
      <c r="W7" s="3">
        <v>48252.21</v>
      </c>
      <c r="X7" s="3">
        <v>43489.94</v>
      </c>
      <c r="Y7" s="3">
        <v>40079.35</v>
      </c>
      <c r="Z7" s="3">
        <v>39133.339999999997</v>
      </c>
      <c r="AA7" s="3">
        <v>36928.14</v>
      </c>
      <c r="AB7" s="3">
        <f>SUM(AB5:AB6)</f>
        <v>36670.92</v>
      </c>
      <c r="AC7" s="3">
        <v>33794.83</v>
      </c>
      <c r="AD7" s="3">
        <v>31181.22</v>
      </c>
      <c r="AE7" s="27"/>
    </row>
    <row r="8" spans="1:31" x14ac:dyDescent="0.2">
      <c r="B8" s="1" t="s">
        <v>63</v>
      </c>
      <c r="D8" s="22"/>
      <c r="E8" s="3"/>
      <c r="F8" s="3"/>
      <c r="G8" s="3"/>
      <c r="H8" s="3"/>
      <c r="I8" s="3"/>
      <c r="J8" s="3"/>
      <c r="K8" s="3"/>
      <c r="L8" s="3"/>
      <c r="M8" s="9"/>
      <c r="N8" s="3"/>
      <c r="O8" s="3"/>
      <c r="P8" s="11"/>
      <c r="Q8" s="3"/>
      <c r="R8" s="23"/>
      <c r="Z8" s="3"/>
      <c r="AA8" s="3"/>
      <c r="AB8" s="3"/>
      <c r="AC8" s="3"/>
      <c r="AD8" s="3"/>
    </row>
    <row r="9" spans="1:31" x14ac:dyDescent="0.2">
      <c r="D9" s="22"/>
      <c r="E9" s="3"/>
      <c r="F9" s="3"/>
      <c r="G9" s="3"/>
      <c r="H9" s="3"/>
      <c r="I9" s="3"/>
      <c r="J9" s="3"/>
      <c r="K9" s="3"/>
      <c r="L9" s="3"/>
      <c r="M9" s="9"/>
      <c r="N9" s="3"/>
      <c r="O9" s="3"/>
      <c r="P9" s="11"/>
      <c r="Q9" s="3"/>
      <c r="R9" s="23"/>
      <c r="Z9" s="3"/>
      <c r="AA9" s="3"/>
      <c r="AB9" s="3"/>
      <c r="AC9" s="3"/>
      <c r="AD9" s="3"/>
    </row>
    <row r="10" spans="1:31" x14ac:dyDescent="0.2">
      <c r="A10" s="29" t="s">
        <v>16</v>
      </c>
      <c r="B10" s="29"/>
      <c r="D10" s="22"/>
      <c r="E10" s="2"/>
      <c r="F10" s="2"/>
      <c r="G10" s="2"/>
      <c r="H10" s="2"/>
      <c r="I10" s="2"/>
      <c r="J10" s="2"/>
      <c r="K10" s="2"/>
      <c r="L10" s="2"/>
      <c r="M10" s="14"/>
      <c r="N10" s="2"/>
      <c r="O10" s="2"/>
      <c r="P10" s="14"/>
      <c r="Q10" s="3"/>
      <c r="R10" s="23"/>
      <c r="Z10" s="3"/>
      <c r="AA10" s="3"/>
      <c r="AB10" s="3"/>
      <c r="AC10" s="3"/>
      <c r="AD10" s="3"/>
    </row>
    <row r="11" spans="1:31" x14ac:dyDescent="0.2">
      <c r="B11" s="1" t="s">
        <v>17</v>
      </c>
      <c r="C11" s="17"/>
      <c r="D11" s="21">
        <v>24840</v>
      </c>
      <c r="E11" s="3">
        <v>5330</v>
      </c>
      <c r="F11" s="3">
        <v>2700</v>
      </c>
      <c r="G11" s="3"/>
      <c r="H11" s="3"/>
      <c r="I11" s="3"/>
      <c r="J11" s="3"/>
      <c r="K11" s="3"/>
      <c r="L11" s="3"/>
      <c r="M11" s="9"/>
      <c r="N11" s="3"/>
      <c r="O11" s="2"/>
      <c r="P11" s="11">
        <v>19315</v>
      </c>
      <c r="Q11" s="3">
        <f>SUM(E11:P11)</f>
        <v>27345</v>
      </c>
      <c r="R11" s="24">
        <v>26715</v>
      </c>
      <c r="S11" s="3">
        <v>6368</v>
      </c>
      <c r="T11" s="3">
        <v>243</v>
      </c>
      <c r="U11" s="3">
        <v>1110</v>
      </c>
      <c r="V11" s="3"/>
      <c r="W11" s="3"/>
      <c r="X11" s="3"/>
      <c r="Y11" s="3"/>
      <c r="Z11" s="3"/>
      <c r="AA11" s="3"/>
      <c r="AB11" s="3"/>
      <c r="AC11" s="3"/>
      <c r="AD11" s="3">
        <v>6440.68</v>
      </c>
      <c r="AE11" s="3">
        <f>SUM(S11:AD11)</f>
        <v>14161.68</v>
      </c>
    </row>
    <row r="12" spans="1:31" x14ac:dyDescent="0.2">
      <c r="B12" s="1" t="s">
        <v>18</v>
      </c>
      <c r="C12" s="17"/>
      <c r="D12" s="19"/>
      <c r="E12" s="3">
        <v>-450</v>
      </c>
      <c r="F12" s="3"/>
      <c r="G12" s="3">
        <v>-500</v>
      </c>
      <c r="H12" s="3"/>
      <c r="I12" s="3"/>
      <c r="J12" s="3"/>
      <c r="K12" s="3"/>
      <c r="L12" s="3"/>
      <c r="M12" s="9"/>
      <c r="N12" s="3"/>
      <c r="O12" s="3"/>
      <c r="P12" s="11"/>
      <c r="Q12" s="3">
        <f>SUM(E12:P12)</f>
        <v>-950</v>
      </c>
      <c r="R12" s="24">
        <v>0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1" x14ac:dyDescent="0.2">
      <c r="B13" s="1" t="s">
        <v>19</v>
      </c>
      <c r="C13" s="17"/>
      <c r="D13" s="21">
        <v>300</v>
      </c>
      <c r="E13" s="3"/>
      <c r="F13" s="3">
        <v>100</v>
      </c>
      <c r="G13" s="3"/>
      <c r="H13" s="3"/>
      <c r="I13" s="3">
        <v>250</v>
      </c>
      <c r="J13" s="3">
        <v>100</v>
      </c>
      <c r="K13" s="3"/>
      <c r="L13" s="3">
        <v>250</v>
      </c>
      <c r="M13" s="9"/>
      <c r="N13" s="3"/>
      <c r="O13" s="3"/>
      <c r="P13" s="11"/>
      <c r="Q13" s="3">
        <f>SUM(E13:P13)</f>
        <v>700</v>
      </c>
      <c r="R13" s="24">
        <v>700</v>
      </c>
      <c r="T13" s="3">
        <v>200</v>
      </c>
      <c r="U13" s="3"/>
      <c r="V13" s="3">
        <v>250</v>
      </c>
      <c r="W13" s="3"/>
      <c r="X13" s="11">
        <v>750</v>
      </c>
      <c r="Y13" s="3"/>
      <c r="Z13" s="3">
        <v>250</v>
      </c>
      <c r="AA13" s="3">
        <v>250</v>
      </c>
      <c r="AB13" s="3"/>
      <c r="AC13" s="3"/>
      <c r="AD13" s="3"/>
      <c r="AE13" s="3">
        <f>SUM(S13:AD13)</f>
        <v>1700</v>
      </c>
    </row>
    <row r="14" spans="1:31" x14ac:dyDescent="0.2">
      <c r="B14" s="1" t="s">
        <v>20</v>
      </c>
      <c r="C14" s="17"/>
      <c r="D14" s="21">
        <v>120</v>
      </c>
      <c r="E14" s="3"/>
      <c r="F14" s="3"/>
      <c r="G14" s="3"/>
      <c r="H14" s="3"/>
      <c r="I14" s="3">
        <v>750</v>
      </c>
      <c r="J14" s="3"/>
      <c r="K14" s="3">
        <v>125</v>
      </c>
      <c r="L14" s="3">
        <v>25</v>
      </c>
      <c r="M14" s="9"/>
      <c r="N14" s="3"/>
      <c r="O14" s="3"/>
      <c r="P14" s="11"/>
      <c r="Q14" s="3">
        <f>SUM(E14:P14)</f>
        <v>900</v>
      </c>
      <c r="R14" s="24">
        <v>500</v>
      </c>
      <c r="T14" s="3">
        <v>43</v>
      </c>
      <c r="W14" s="3"/>
      <c r="X14" s="3">
        <v>40</v>
      </c>
      <c r="Y14" s="3"/>
      <c r="Z14" s="3"/>
      <c r="AA14" s="3">
        <v>25</v>
      </c>
      <c r="AB14" s="3"/>
      <c r="AC14" s="3"/>
      <c r="AD14" s="3"/>
      <c r="AE14" s="3">
        <f>SUM(S14:AD14)</f>
        <v>108</v>
      </c>
    </row>
    <row r="15" spans="1:31" x14ac:dyDescent="0.2">
      <c r="A15" s="29" t="s">
        <v>12</v>
      </c>
      <c r="B15" s="29"/>
      <c r="C15" s="17"/>
      <c r="D15" s="21">
        <f t="shared" ref="D15:P15" si="1">SUM(D11:D14)</f>
        <v>25260</v>
      </c>
      <c r="E15" s="3">
        <f t="shared" si="1"/>
        <v>4880</v>
      </c>
      <c r="F15" s="3">
        <f t="shared" si="1"/>
        <v>2800</v>
      </c>
      <c r="G15" s="3">
        <f t="shared" si="1"/>
        <v>-500</v>
      </c>
      <c r="H15" s="3"/>
      <c r="I15" s="3">
        <f t="shared" si="1"/>
        <v>1000</v>
      </c>
      <c r="J15" s="3">
        <f t="shared" si="1"/>
        <v>100</v>
      </c>
      <c r="K15" s="3">
        <f t="shared" si="1"/>
        <v>125</v>
      </c>
      <c r="L15" s="3">
        <f t="shared" si="1"/>
        <v>275</v>
      </c>
      <c r="M15" s="14"/>
      <c r="N15" s="3"/>
      <c r="O15" s="3"/>
      <c r="P15" s="11">
        <f t="shared" si="1"/>
        <v>19315</v>
      </c>
      <c r="Q15" s="3">
        <f>SUM(E15:P15)</f>
        <v>27995</v>
      </c>
      <c r="R15" s="24">
        <v>27915</v>
      </c>
      <c r="V15" s="3">
        <f>SUM(V5+V11+V12+V13+V14)</f>
        <v>29016.36</v>
      </c>
      <c r="W15" s="1">
        <v>26185.41</v>
      </c>
      <c r="X15" s="3">
        <v>21712.92</v>
      </c>
      <c r="Y15" s="3">
        <v>18011.849999999999</v>
      </c>
      <c r="Z15" s="3">
        <v>17315.45</v>
      </c>
      <c r="AA15" s="3">
        <v>15134.89</v>
      </c>
      <c r="AB15" s="3">
        <v>14602.3</v>
      </c>
      <c r="AC15" s="3">
        <v>11725.84</v>
      </c>
      <c r="AD15" s="3">
        <f>SUM(AD5+AD11)</f>
        <v>15552.550000000001</v>
      </c>
      <c r="AE15" s="3">
        <f>SUM(AE11:AE14)</f>
        <v>15969.68</v>
      </c>
    </row>
    <row r="16" spans="1:31" x14ac:dyDescent="0.2">
      <c r="D16" s="22"/>
      <c r="E16" s="3"/>
      <c r="F16" s="3"/>
      <c r="G16" s="3"/>
      <c r="H16" s="3"/>
      <c r="I16" s="3"/>
      <c r="J16" s="3"/>
      <c r="K16" s="3"/>
      <c r="L16" s="3"/>
      <c r="M16" s="9"/>
      <c r="N16" s="3"/>
      <c r="O16" s="3"/>
      <c r="P16" s="11"/>
      <c r="Q16" s="3">
        <f>SUM(Q11:Q14)</f>
        <v>27995</v>
      </c>
      <c r="R16" s="23"/>
      <c r="Y16" s="3"/>
      <c r="Z16" s="3"/>
      <c r="AA16" s="3"/>
      <c r="AB16" s="3"/>
      <c r="AC16" s="3"/>
      <c r="AD16" s="3"/>
      <c r="AE16" s="3"/>
    </row>
    <row r="17" spans="1:31" x14ac:dyDescent="0.2">
      <c r="A17" s="29" t="s">
        <v>21</v>
      </c>
      <c r="B17" s="29"/>
      <c r="D17" s="22"/>
      <c r="E17" s="3"/>
      <c r="F17" s="3"/>
      <c r="G17" s="3"/>
      <c r="H17" s="3"/>
      <c r="I17" s="3"/>
      <c r="J17" s="3"/>
      <c r="K17" s="3"/>
      <c r="L17" s="3"/>
      <c r="M17" s="9"/>
      <c r="N17" s="3"/>
      <c r="O17" s="3"/>
      <c r="P17" s="11"/>
      <c r="Q17" s="3"/>
      <c r="R17" s="23"/>
      <c r="Y17" s="3"/>
      <c r="Z17" s="3"/>
      <c r="AA17" s="3"/>
      <c r="AB17" s="3"/>
      <c r="AC17" s="3"/>
      <c r="AD17" s="3"/>
    </row>
    <row r="18" spans="1:31" x14ac:dyDescent="0.2">
      <c r="B18" s="1" t="s">
        <v>22</v>
      </c>
      <c r="D18" s="22">
        <v>9800</v>
      </c>
      <c r="E18" s="3"/>
      <c r="F18" s="3">
        <v>1500</v>
      </c>
      <c r="G18" s="3"/>
      <c r="H18" s="3">
        <v>1500</v>
      </c>
      <c r="I18" s="3"/>
      <c r="J18" s="3">
        <v>1776</v>
      </c>
      <c r="K18" s="3"/>
      <c r="L18" s="3">
        <v>1500</v>
      </c>
      <c r="M18" s="9"/>
      <c r="N18" s="3">
        <v>1500</v>
      </c>
      <c r="O18" s="3"/>
      <c r="P18" s="11">
        <v>2250</v>
      </c>
      <c r="Q18" s="3">
        <f>SUM(E18:P18)</f>
        <v>10026</v>
      </c>
      <c r="R18" s="24">
        <v>10000</v>
      </c>
      <c r="T18" s="3">
        <v>1500</v>
      </c>
      <c r="U18" s="3"/>
      <c r="V18" s="3">
        <v>1500</v>
      </c>
      <c r="W18" s="3"/>
      <c r="X18" s="11">
        <v>1500</v>
      </c>
      <c r="Y18" s="3">
        <v>480.58</v>
      </c>
      <c r="Z18" s="3">
        <v>1500</v>
      </c>
      <c r="AA18" s="3"/>
      <c r="AB18" s="11">
        <v>1500</v>
      </c>
      <c r="AC18" s="3">
        <v>632.58000000000004</v>
      </c>
      <c r="AD18" s="11">
        <v>2250</v>
      </c>
      <c r="AE18" s="3">
        <f t="shared" ref="AE18:AE34" si="2">SUM(S18:AD18)</f>
        <v>10863.16</v>
      </c>
    </row>
    <row r="19" spans="1:31" x14ac:dyDescent="0.2">
      <c r="B19" s="1" t="s">
        <v>23</v>
      </c>
      <c r="D19" s="22">
        <v>2000</v>
      </c>
      <c r="E19" s="3"/>
      <c r="F19" s="3"/>
      <c r="G19" s="3"/>
      <c r="H19" s="3"/>
      <c r="I19" s="3"/>
      <c r="J19" s="3"/>
      <c r="K19" s="3"/>
      <c r="L19" s="3"/>
      <c r="M19" s="9"/>
      <c r="N19" s="3"/>
      <c r="O19" s="3"/>
      <c r="P19" s="11"/>
      <c r="Q19" s="3">
        <f>SUM(E19:P19)</f>
        <v>0</v>
      </c>
      <c r="R19" s="24">
        <v>4000</v>
      </c>
      <c r="S19" s="3"/>
      <c r="U19" s="3"/>
      <c r="V19" s="3"/>
      <c r="W19" s="3"/>
      <c r="X19" s="3">
        <v>600</v>
      </c>
      <c r="Y19" s="3"/>
      <c r="Z19" s="3"/>
      <c r="AA19" s="3"/>
      <c r="AB19" s="3"/>
      <c r="AC19" s="3"/>
      <c r="AD19" s="3">
        <v>175</v>
      </c>
      <c r="AE19" s="3">
        <f t="shared" si="2"/>
        <v>775</v>
      </c>
    </row>
    <row r="20" spans="1:31" x14ac:dyDescent="0.2">
      <c r="B20" s="1" t="s">
        <v>24</v>
      </c>
      <c r="D20" s="22">
        <v>400</v>
      </c>
      <c r="E20" s="3"/>
      <c r="F20" s="3"/>
      <c r="G20" s="3"/>
      <c r="H20" s="3"/>
      <c r="I20" s="3"/>
      <c r="J20" s="3"/>
      <c r="K20" s="3"/>
      <c r="L20" s="3">
        <v>511.8</v>
      </c>
      <c r="M20" s="9"/>
      <c r="N20" s="3"/>
      <c r="O20" s="3"/>
      <c r="P20" s="11"/>
      <c r="Q20" s="3">
        <f>SUM(E20:P20)</f>
        <v>511.8</v>
      </c>
      <c r="R20" s="24">
        <v>500</v>
      </c>
      <c r="S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>
        <f t="shared" si="2"/>
        <v>0</v>
      </c>
    </row>
    <row r="21" spans="1:31" x14ac:dyDescent="0.2">
      <c r="B21" s="1" t="s">
        <v>25</v>
      </c>
      <c r="D21" s="22">
        <v>300</v>
      </c>
      <c r="E21" s="3"/>
      <c r="F21" s="3"/>
      <c r="G21" s="3"/>
      <c r="H21" s="3"/>
      <c r="I21" s="3">
        <v>150</v>
      </c>
      <c r="J21" s="3"/>
      <c r="K21" s="3"/>
      <c r="L21" s="3"/>
      <c r="M21" s="9"/>
      <c r="N21" s="3"/>
      <c r="O21" s="3">
        <v>150</v>
      </c>
      <c r="P21" s="11">
        <v>150</v>
      </c>
      <c r="Q21" s="3">
        <f>SUM(E21:P21)</f>
        <v>450</v>
      </c>
      <c r="R21" s="24">
        <v>500</v>
      </c>
      <c r="S21" s="3"/>
      <c r="U21" s="3"/>
      <c r="V21" s="3"/>
      <c r="W21" s="3"/>
      <c r="X21" s="3"/>
      <c r="Y21" s="3"/>
      <c r="Z21" s="11">
        <v>70</v>
      </c>
      <c r="AA21" s="3"/>
      <c r="AB21" s="3"/>
      <c r="AC21" s="3"/>
      <c r="AD21" s="3">
        <v>500</v>
      </c>
      <c r="AE21" s="3">
        <f t="shared" si="2"/>
        <v>570</v>
      </c>
    </row>
    <row r="22" spans="1:31" x14ac:dyDescent="0.2">
      <c r="B22" s="5" t="s">
        <v>26</v>
      </c>
      <c r="D22" s="22">
        <v>150</v>
      </c>
      <c r="E22" s="3"/>
      <c r="F22" s="3"/>
      <c r="G22" s="3"/>
      <c r="H22" s="3"/>
      <c r="I22" s="3"/>
      <c r="J22" s="3"/>
      <c r="K22" s="3"/>
      <c r="L22" s="3"/>
      <c r="M22" s="9"/>
      <c r="N22" s="3"/>
      <c r="O22" s="3"/>
      <c r="P22" s="11"/>
      <c r="Q22" s="3">
        <v>0</v>
      </c>
      <c r="R22" s="24">
        <v>150</v>
      </c>
      <c r="S22" s="3"/>
      <c r="U22" s="3"/>
      <c r="V22" s="3">
        <v>150</v>
      </c>
      <c r="W22" s="3">
        <v>160</v>
      </c>
      <c r="X22" s="3"/>
      <c r="Y22" s="3">
        <v>44.11</v>
      </c>
      <c r="Z22" s="3"/>
      <c r="AA22" s="3"/>
      <c r="AB22" s="3"/>
      <c r="AC22" s="3"/>
      <c r="AD22" s="3">
        <v>150</v>
      </c>
      <c r="AE22" s="3">
        <f t="shared" si="2"/>
        <v>504.11</v>
      </c>
    </row>
    <row r="23" spans="1:31" x14ac:dyDescent="0.2">
      <c r="B23" s="1" t="s">
        <v>27</v>
      </c>
      <c r="D23" s="22">
        <v>1250</v>
      </c>
      <c r="E23" s="3">
        <v>216.81</v>
      </c>
      <c r="F23" s="3"/>
      <c r="G23" s="3">
        <v>151.25</v>
      </c>
      <c r="H23" s="3">
        <v>1210</v>
      </c>
      <c r="I23" s="3"/>
      <c r="J23" s="3"/>
      <c r="K23" s="3"/>
      <c r="L23" s="3"/>
      <c r="M23" s="9"/>
      <c r="N23" s="3"/>
      <c r="O23" s="3">
        <v>157.08000000000001</v>
      </c>
      <c r="P23" s="11"/>
      <c r="Q23" s="3">
        <f t="shared" ref="Q23:Q33" si="3">SUM(E23:P23)</f>
        <v>1735.1399999999999</v>
      </c>
      <c r="R23" s="24">
        <v>1250</v>
      </c>
      <c r="S23" s="3"/>
      <c r="U23" s="3">
        <v>79.989999999999995</v>
      </c>
      <c r="V23" s="3"/>
      <c r="W23" s="3"/>
      <c r="X23" s="3"/>
      <c r="Y23" s="3"/>
      <c r="Z23" s="3"/>
      <c r="AA23" s="3"/>
      <c r="AB23" s="3"/>
      <c r="AC23" s="3">
        <v>138.22999999999999</v>
      </c>
      <c r="AD23" s="3"/>
      <c r="AE23" s="3">
        <f t="shared" si="2"/>
        <v>218.21999999999997</v>
      </c>
    </row>
    <row r="24" spans="1:31" x14ac:dyDescent="0.2">
      <c r="B24" s="1" t="s">
        <v>28</v>
      </c>
      <c r="D24" s="22">
        <v>300</v>
      </c>
      <c r="E24" s="3">
        <v>10</v>
      </c>
      <c r="F24" s="3"/>
      <c r="G24" s="3">
        <v>89.99</v>
      </c>
      <c r="H24" s="3"/>
      <c r="I24" s="3"/>
      <c r="J24" s="3"/>
      <c r="K24" s="3"/>
      <c r="L24" s="3"/>
      <c r="N24" s="3"/>
      <c r="O24" s="3">
        <v>384.18</v>
      </c>
      <c r="P24" s="11"/>
      <c r="Q24" s="3">
        <f t="shared" si="3"/>
        <v>484.17</v>
      </c>
      <c r="R24" s="24">
        <v>300</v>
      </c>
      <c r="S24" s="3"/>
      <c r="U24" s="3">
        <v>200.94</v>
      </c>
      <c r="V24" s="3"/>
      <c r="W24" s="3"/>
      <c r="X24" s="3">
        <v>269.45</v>
      </c>
      <c r="Y24" s="3">
        <v>40.83</v>
      </c>
      <c r="Z24" s="3"/>
      <c r="AA24" s="3"/>
      <c r="AB24" s="3"/>
      <c r="AC24" s="3">
        <v>192.71</v>
      </c>
      <c r="AD24" s="3"/>
      <c r="AE24" s="3">
        <f t="shared" si="2"/>
        <v>703.93</v>
      </c>
    </row>
    <row r="25" spans="1:31" x14ac:dyDescent="0.2">
      <c r="B25" s="1" t="s">
        <v>37</v>
      </c>
      <c r="D25" s="22"/>
      <c r="E25" s="3"/>
      <c r="F25" s="3"/>
      <c r="G25" s="3">
        <v>48.9</v>
      </c>
      <c r="H25" s="3"/>
      <c r="I25" s="3"/>
      <c r="J25" s="3"/>
      <c r="K25" s="3"/>
      <c r="L25" s="3">
        <v>519.16999999999996</v>
      </c>
      <c r="M25" s="9">
        <v>165</v>
      </c>
      <c r="N25" s="3">
        <v>99.9</v>
      </c>
      <c r="O25" s="3"/>
      <c r="P25" s="11"/>
      <c r="Q25" s="3">
        <f>SUM(E25:P25)</f>
        <v>832.96999999999991</v>
      </c>
      <c r="R25" s="24">
        <v>200</v>
      </c>
      <c r="S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>
        <f t="shared" si="2"/>
        <v>0</v>
      </c>
    </row>
    <row r="26" spans="1:31" x14ac:dyDescent="0.2">
      <c r="B26" s="1" t="s">
        <v>29</v>
      </c>
      <c r="D26" s="22">
        <v>1500</v>
      </c>
      <c r="E26" s="3">
        <v>31.2</v>
      </c>
      <c r="F26" s="3">
        <v>110.54</v>
      </c>
      <c r="G26" s="3">
        <v>101.32</v>
      </c>
      <c r="H26" s="3">
        <v>99.83</v>
      </c>
      <c r="I26" s="3">
        <v>135.78</v>
      </c>
      <c r="J26" s="3">
        <v>100.23</v>
      </c>
      <c r="K26" s="3">
        <v>201.82</v>
      </c>
      <c r="L26" s="3">
        <v>122.49</v>
      </c>
      <c r="M26" s="9">
        <v>242.91</v>
      </c>
      <c r="N26" s="3">
        <v>108.03</v>
      </c>
      <c r="O26" s="3">
        <v>79.3</v>
      </c>
      <c r="P26" s="11">
        <v>134.78</v>
      </c>
      <c r="Q26" s="3">
        <f>SUM(E26:P26)</f>
        <v>1468.23</v>
      </c>
      <c r="R26" s="24">
        <v>1500</v>
      </c>
      <c r="S26" s="3">
        <v>31.2</v>
      </c>
      <c r="T26" s="3">
        <v>113.07</v>
      </c>
      <c r="U26" s="3">
        <v>100.3</v>
      </c>
      <c r="V26" s="3">
        <v>101.51</v>
      </c>
      <c r="W26" s="3">
        <v>103.4</v>
      </c>
      <c r="X26" s="3">
        <v>102.45</v>
      </c>
      <c r="Y26" s="3">
        <v>112</v>
      </c>
      <c r="Z26" s="3">
        <v>209.56</v>
      </c>
      <c r="AA26" s="11">
        <v>152.99</v>
      </c>
      <c r="AB26" s="11">
        <v>128.62</v>
      </c>
      <c r="AC26" s="11">
        <v>116.87</v>
      </c>
      <c r="AD26" s="11">
        <v>111.7</v>
      </c>
      <c r="AE26" s="3">
        <f t="shared" si="2"/>
        <v>1383.6699999999998</v>
      </c>
    </row>
    <row r="27" spans="1:31" x14ac:dyDescent="0.2">
      <c r="B27" s="1" t="s">
        <v>30</v>
      </c>
      <c r="D27" s="22">
        <v>2200</v>
      </c>
      <c r="E27" s="3"/>
      <c r="F27" s="3"/>
      <c r="H27" s="3">
        <v>990</v>
      </c>
      <c r="I27" s="3"/>
      <c r="J27" s="3"/>
      <c r="K27" s="3"/>
      <c r="L27" s="3"/>
      <c r="M27" s="9"/>
      <c r="N27" s="3"/>
      <c r="O27" s="10"/>
      <c r="P27" s="9">
        <v>1053</v>
      </c>
      <c r="Q27" s="3">
        <f t="shared" si="3"/>
        <v>2043</v>
      </c>
      <c r="R27" s="24">
        <v>2400</v>
      </c>
      <c r="S27" s="3"/>
      <c r="U27" s="3"/>
      <c r="V27" s="3"/>
      <c r="W27" s="3"/>
      <c r="X27" s="3">
        <v>975</v>
      </c>
      <c r="Y27" s="3"/>
      <c r="Z27" s="3"/>
      <c r="AA27" s="3"/>
      <c r="AB27" s="11">
        <v>1128</v>
      </c>
      <c r="AC27" s="3"/>
      <c r="AD27" s="11"/>
      <c r="AE27" s="3">
        <f t="shared" si="2"/>
        <v>2103</v>
      </c>
    </row>
    <row r="28" spans="1:31" x14ac:dyDescent="0.2">
      <c r="B28" s="1" t="s">
        <v>31</v>
      </c>
      <c r="D28" s="22">
        <v>150</v>
      </c>
      <c r="E28" s="3"/>
      <c r="F28" s="3">
        <v>150</v>
      </c>
      <c r="G28" s="3"/>
      <c r="H28" s="3"/>
      <c r="I28" s="3"/>
      <c r="J28" s="3"/>
      <c r="K28" s="3"/>
      <c r="L28" s="3"/>
      <c r="M28" s="9"/>
      <c r="N28" s="3"/>
      <c r="O28" s="3"/>
      <c r="P28" s="11"/>
      <c r="Q28" s="3">
        <f t="shared" si="3"/>
        <v>150</v>
      </c>
      <c r="R28" s="24">
        <v>150</v>
      </c>
      <c r="S28" s="3"/>
      <c r="T28" s="3">
        <v>150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>
        <f t="shared" si="2"/>
        <v>150</v>
      </c>
    </row>
    <row r="29" spans="1:31" x14ac:dyDescent="0.2">
      <c r="B29" s="1" t="s">
        <v>32</v>
      </c>
      <c r="D29" s="22">
        <v>500</v>
      </c>
      <c r="E29" s="3"/>
      <c r="F29" s="3"/>
      <c r="G29" s="3">
        <v>133</v>
      </c>
      <c r="H29" s="3"/>
      <c r="I29" s="3"/>
      <c r="J29" s="3">
        <v>1040</v>
      </c>
      <c r="K29" s="3">
        <v>227.5</v>
      </c>
      <c r="L29" s="3">
        <v>1111</v>
      </c>
      <c r="M29" s="9">
        <v>130</v>
      </c>
      <c r="N29" s="3"/>
      <c r="O29" s="10"/>
      <c r="P29" s="11"/>
      <c r="Q29" s="3">
        <f t="shared" si="3"/>
        <v>2641.5</v>
      </c>
      <c r="R29" s="24">
        <v>800</v>
      </c>
      <c r="S29" s="3">
        <v>325</v>
      </c>
      <c r="T29" s="3">
        <v>375</v>
      </c>
      <c r="U29" s="3">
        <v>270</v>
      </c>
      <c r="V29" s="3"/>
      <c r="W29" s="3">
        <v>705</v>
      </c>
      <c r="X29" s="11">
        <v>754.17</v>
      </c>
      <c r="Y29" s="3">
        <v>268.89999999999998</v>
      </c>
      <c r="Z29" s="3">
        <v>676</v>
      </c>
      <c r="AA29" s="3">
        <v>379</v>
      </c>
      <c r="AB29" s="11">
        <v>42</v>
      </c>
      <c r="AC29" s="11">
        <v>88</v>
      </c>
      <c r="AD29" s="11">
        <v>301</v>
      </c>
      <c r="AE29" s="3">
        <f t="shared" si="2"/>
        <v>4184.07</v>
      </c>
    </row>
    <row r="30" spans="1:31" x14ac:dyDescent="0.2">
      <c r="B30" s="1" t="s">
        <v>69</v>
      </c>
      <c r="D30" s="22">
        <v>500</v>
      </c>
      <c r="E30" s="3"/>
      <c r="F30" s="3"/>
      <c r="G30" s="3"/>
      <c r="H30" s="3"/>
      <c r="I30" s="3"/>
      <c r="J30" s="3"/>
      <c r="K30" s="3"/>
      <c r="L30" s="3"/>
      <c r="M30" s="9"/>
      <c r="N30" s="3"/>
      <c r="O30" s="3"/>
      <c r="P30" s="11"/>
      <c r="Q30" s="3">
        <f t="shared" si="3"/>
        <v>0</v>
      </c>
      <c r="R30" s="24">
        <v>500</v>
      </c>
      <c r="S30" s="3"/>
      <c r="U30" s="3"/>
      <c r="V30" s="3"/>
      <c r="W30" s="3"/>
      <c r="X30" s="3"/>
      <c r="Y30" s="3"/>
      <c r="Z30" s="3"/>
      <c r="AA30" s="3"/>
      <c r="AC30" s="3">
        <v>445.58</v>
      </c>
      <c r="AD30" s="3"/>
      <c r="AE30" s="3">
        <f t="shared" si="2"/>
        <v>445.58</v>
      </c>
    </row>
    <row r="31" spans="1:31" x14ac:dyDescent="0.2">
      <c r="B31" s="1" t="s">
        <v>33</v>
      </c>
      <c r="D31" s="22">
        <v>450</v>
      </c>
      <c r="E31" s="3"/>
      <c r="F31" s="3"/>
      <c r="G31" s="3">
        <v>70.36</v>
      </c>
      <c r="H31" s="3"/>
      <c r="I31" s="3"/>
      <c r="J31" s="3"/>
      <c r="K31" s="3"/>
      <c r="L31" s="3"/>
      <c r="M31" s="9"/>
      <c r="N31" s="3"/>
      <c r="O31" s="3"/>
      <c r="P31" s="11"/>
      <c r="Q31" s="3">
        <f t="shared" si="3"/>
        <v>70.36</v>
      </c>
      <c r="R31" s="24">
        <v>500</v>
      </c>
      <c r="S31" s="3"/>
      <c r="U31" s="3">
        <v>86.6</v>
      </c>
      <c r="V31" s="3"/>
      <c r="W31" s="3"/>
      <c r="X31" s="3"/>
      <c r="Y31" s="3"/>
      <c r="Z31" s="3"/>
      <c r="AA31" s="3"/>
      <c r="AB31" s="3"/>
      <c r="AC31" s="3"/>
      <c r="AD31" s="3"/>
      <c r="AE31" s="3">
        <f t="shared" si="2"/>
        <v>86.6</v>
      </c>
    </row>
    <row r="32" spans="1:31" x14ac:dyDescent="0.2">
      <c r="B32" s="1" t="s">
        <v>34</v>
      </c>
      <c r="D32" s="22">
        <v>1000</v>
      </c>
      <c r="E32" s="2">
        <v>765.02</v>
      </c>
      <c r="F32" s="3">
        <v>69.17</v>
      </c>
      <c r="G32" s="3">
        <v>500</v>
      </c>
      <c r="H32" s="3">
        <v>750</v>
      </c>
      <c r="I32" s="3"/>
      <c r="J32" s="3"/>
      <c r="K32" s="3"/>
      <c r="L32" s="3"/>
      <c r="M32" s="9"/>
      <c r="N32" s="3"/>
      <c r="O32" s="3"/>
      <c r="P32" s="11"/>
      <c r="Q32" s="3">
        <f t="shared" si="3"/>
        <v>2084.19</v>
      </c>
      <c r="R32" s="24">
        <v>1000</v>
      </c>
      <c r="S32" s="3"/>
      <c r="U32" s="3"/>
      <c r="V32" s="3"/>
      <c r="W32" s="3"/>
      <c r="X32" s="3"/>
      <c r="Y32" s="3"/>
      <c r="Z32" s="3"/>
      <c r="AA32" s="3"/>
      <c r="AB32" s="3">
        <v>77.84</v>
      </c>
      <c r="AC32" s="3">
        <v>1000</v>
      </c>
      <c r="AD32" s="3"/>
      <c r="AE32" s="3">
        <f t="shared" si="2"/>
        <v>1077.8399999999999</v>
      </c>
    </row>
    <row r="33" spans="1:31" x14ac:dyDescent="0.2">
      <c r="B33" s="1" t="s">
        <v>35</v>
      </c>
      <c r="D33" s="22">
        <v>2500</v>
      </c>
      <c r="E33" s="3"/>
      <c r="F33" s="3"/>
      <c r="G33" s="3"/>
      <c r="H33" s="3"/>
      <c r="I33" s="3"/>
      <c r="J33" s="3"/>
      <c r="K33" s="3"/>
      <c r="L33" s="3">
        <v>925</v>
      </c>
      <c r="M33" s="9">
        <v>4545</v>
      </c>
      <c r="N33" s="3"/>
      <c r="O33" s="3"/>
      <c r="P33" s="11"/>
      <c r="Q33" s="3">
        <f t="shared" si="3"/>
        <v>5470</v>
      </c>
      <c r="R33" s="24">
        <v>2500</v>
      </c>
      <c r="S33" s="3"/>
      <c r="U33" s="3"/>
      <c r="V33" s="3"/>
      <c r="W33" s="3">
        <v>3795</v>
      </c>
      <c r="X33" s="3"/>
      <c r="Y33" s="3"/>
      <c r="Z33" s="3"/>
      <c r="AA33" s="3"/>
      <c r="AB33" s="11"/>
      <c r="AC33" s="3">
        <v>550</v>
      </c>
      <c r="AD33" s="3"/>
      <c r="AE33" s="3">
        <f t="shared" si="2"/>
        <v>4345</v>
      </c>
    </row>
    <row r="34" spans="1:31" x14ac:dyDescent="0.2">
      <c r="A34" s="29" t="s">
        <v>12</v>
      </c>
      <c r="B34" s="29"/>
      <c r="D34" s="22">
        <f t="shared" ref="D34:Q34" si="4">SUM(D18:D33)</f>
        <v>23000</v>
      </c>
      <c r="E34" s="3">
        <f t="shared" si="4"/>
        <v>1023.03</v>
      </c>
      <c r="F34" s="3">
        <f t="shared" si="4"/>
        <v>1829.71</v>
      </c>
      <c r="G34" s="3">
        <f>SUM(G18:G33)</f>
        <v>1094.8200000000002</v>
      </c>
      <c r="H34" s="3">
        <f t="shared" si="4"/>
        <v>4549.83</v>
      </c>
      <c r="I34" s="3">
        <f t="shared" si="4"/>
        <v>285.77999999999997</v>
      </c>
      <c r="J34" s="3">
        <f t="shared" si="4"/>
        <v>2916.23</v>
      </c>
      <c r="K34" s="3">
        <f t="shared" si="4"/>
        <v>429.32</v>
      </c>
      <c r="L34" s="3">
        <f>SUM(L18:L33)</f>
        <v>4689.4599999999991</v>
      </c>
      <c r="M34" s="9">
        <f t="shared" si="4"/>
        <v>5082.91</v>
      </c>
      <c r="N34" s="3">
        <f t="shared" si="4"/>
        <v>1707.93</v>
      </c>
      <c r="O34" s="3">
        <f t="shared" si="4"/>
        <v>770.56</v>
      </c>
      <c r="P34" s="11">
        <f t="shared" si="4"/>
        <v>3587.78</v>
      </c>
      <c r="Q34" s="3">
        <f t="shared" si="4"/>
        <v>27967.359999999997</v>
      </c>
      <c r="R34" s="24">
        <f>SUM(R18:R33)</f>
        <v>26250</v>
      </c>
      <c r="S34" s="3">
        <f>SUM(S19:S33)</f>
        <v>356.2</v>
      </c>
      <c r="T34" s="3">
        <f t="shared" ref="T34:Z34" si="5">SUM(T18:T33)</f>
        <v>2138.0699999999997</v>
      </c>
      <c r="U34" s="3">
        <f t="shared" si="5"/>
        <v>737.83</v>
      </c>
      <c r="V34" s="3">
        <f t="shared" si="5"/>
        <v>1751.51</v>
      </c>
      <c r="W34" s="3">
        <f t="shared" si="5"/>
        <v>4763.3999999999996</v>
      </c>
      <c r="X34" s="11">
        <f t="shared" si="5"/>
        <v>4201.07</v>
      </c>
      <c r="Y34" s="3">
        <f t="shared" si="5"/>
        <v>946.42</v>
      </c>
      <c r="Z34" s="3">
        <f t="shared" si="5"/>
        <v>2455.56</v>
      </c>
      <c r="AA34" s="3">
        <f>SUM(AA18:AA33)</f>
        <v>531.99</v>
      </c>
      <c r="AB34" s="3">
        <f>SUM(AB18:AB33)</f>
        <v>2876.46</v>
      </c>
      <c r="AC34" s="3">
        <f>SUM(AC18:AC33)</f>
        <v>3163.9700000000003</v>
      </c>
      <c r="AD34" s="3">
        <f>SUM(AD18:AD33)</f>
        <v>3487.7</v>
      </c>
      <c r="AE34" s="3">
        <f t="shared" si="2"/>
        <v>27410.18</v>
      </c>
    </row>
    <row r="35" spans="1:31" x14ac:dyDescent="0.2">
      <c r="D35" s="22"/>
      <c r="E35" s="3"/>
      <c r="F35" s="3"/>
      <c r="G35" s="3"/>
      <c r="H35" s="3"/>
      <c r="I35" s="3"/>
      <c r="J35" s="3"/>
      <c r="K35" s="3"/>
      <c r="L35" s="3"/>
      <c r="M35" s="9"/>
      <c r="N35" s="3"/>
      <c r="O35" s="3"/>
      <c r="P35" s="11"/>
      <c r="Q35" s="3">
        <f>SUM(E34:P34)</f>
        <v>27967.360000000001</v>
      </c>
      <c r="R35" s="23"/>
      <c r="S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1" x14ac:dyDescent="0.2">
      <c r="D36" s="19"/>
      <c r="R36" s="23"/>
      <c r="S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x14ac:dyDescent="0.2">
      <c r="D37" s="22"/>
      <c r="E37" s="3"/>
      <c r="F37" s="3"/>
      <c r="G37" s="3"/>
      <c r="H37" s="3"/>
      <c r="I37" s="3"/>
      <c r="J37" s="3"/>
      <c r="K37" s="3"/>
      <c r="L37" s="3"/>
      <c r="M37" s="9"/>
      <c r="N37" s="3"/>
      <c r="O37" s="3"/>
      <c r="P37" s="11"/>
      <c r="Q37" s="3"/>
      <c r="R37" s="23"/>
      <c r="S37" s="3"/>
      <c r="U37" s="3"/>
      <c r="V37" s="3"/>
      <c r="W37" s="3"/>
      <c r="X37" s="3"/>
      <c r="Y37" s="3"/>
      <c r="Z37" s="3"/>
      <c r="AA37" s="3"/>
      <c r="AB37" s="3"/>
      <c r="AC37" s="3"/>
      <c r="AD37" s="11"/>
    </row>
    <row r="38" spans="1:31" x14ac:dyDescent="0.2">
      <c r="A38" s="29" t="s">
        <v>36</v>
      </c>
      <c r="B38" s="29"/>
      <c r="D38" s="22"/>
      <c r="E38" s="3"/>
      <c r="F38" s="3"/>
      <c r="G38" s="3"/>
      <c r="H38" s="3"/>
      <c r="I38" s="3"/>
      <c r="J38" s="3"/>
      <c r="K38" s="3"/>
      <c r="L38" s="3"/>
      <c r="M38" s="9"/>
      <c r="N38" s="3"/>
      <c r="O38" s="3"/>
      <c r="Q38" s="3"/>
      <c r="R38" s="23"/>
      <c r="S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1" x14ac:dyDescent="0.2">
      <c r="B39" s="1" t="s">
        <v>14</v>
      </c>
      <c r="D39" s="22"/>
      <c r="E39" s="3">
        <v>27706.76</v>
      </c>
      <c r="F39" s="3">
        <v>28577.05</v>
      </c>
      <c r="G39" s="3">
        <v>27482.23</v>
      </c>
      <c r="H39" s="3">
        <v>22932.400000000001</v>
      </c>
      <c r="I39" s="3">
        <v>23646.62</v>
      </c>
      <c r="J39" s="3">
        <v>20830.490000000002</v>
      </c>
      <c r="K39" s="3">
        <v>20526.07</v>
      </c>
      <c r="L39" s="3">
        <v>16111.61</v>
      </c>
      <c r="M39" s="9">
        <v>9320.77</v>
      </c>
      <c r="N39" s="3">
        <v>9320.77</v>
      </c>
      <c r="O39" s="3">
        <v>8598.31</v>
      </c>
      <c r="P39" s="11">
        <v>24277.46</v>
      </c>
      <c r="Q39" s="11"/>
      <c r="R39" s="23"/>
      <c r="S39" s="3">
        <v>30289.26</v>
      </c>
      <c r="T39" s="3">
        <v>28394.19</v>
      </c>
      <c r="U39" s="3">
        <v>28766.36</v>
      </c>
      <c r="V39" s="3">
        <v>26185.41</v>
      </c>
      <c r="W39" s="3">
        <v>21422.92</v>
      </c>
      <c r="X39" s="3">
        <v>18011.849999999999</v>
      </c>
      <c r="Y39" s="3">
        <v>17065.45</v>
      </c>
      <c r="Z39" s="3">
        <v>14859.89</v>
      </c>
      <c r="AA39" s="11">
        <v>14602.3</v>
      </c>
      <c r="AB39" s="3">
        <f>SUM(AB5-AB34)</f>
        <v>11725.84</v>
      </c>
      <c r="AC39" s="3">
        <v>9111.8700000000008</v>
      </c>
      <c r="AD39" s="11">
        <v>12064.85</v>
      </c>
    </row>
    <row r="40" spans="1:31" x14ac:dyDescent="0.2">
      <c r="B40" s="1" t="s">
        <v>15</v>
      </c>
      <c r="D40" s="22"/>
      <c r="E40" s="3">
        <v>22056.71</v>
      </c>
      <c r="F40" s="3">
        <v>22058.400000000001</v>
      </c>
      <c r="G40" s="3">
        <v>22059.31</v>
      </c>
      <c r="H40" s="3">
        <v>22059.85</v>
      </c>
      <c r="I40" s="3">
        <v>22060.41</v>
      </c>
      <c r="J40" s="3">
        <v>22060.95</v>
      </c>
      <c r="K40" s="3">
        <v>22061.55</v>
      </c>
      <c r="L40" s="3">
        <v>22062.07</v>
      </c>
      <c r="M40" s="9">
        <f>SUM(M6+M41)</f>
        <v>22062.62</v>
      </c>
      <c r="N40" s="3">
        <v>22063.19</v>
      </c>
      <c r="O40" s="11">
        <v>22063.72</v>
      </c>
      <c r="P40" s="11">
        <v>22064.720000000001</v>
      </c>
      <c r="Q40" s="3"/>
      <c r="R40" s="23"/>
      <c r="S40" s="3">
        <v>22064.720000000001</v>
      </c>
      <c r="T40" s="3">
        <v>22065.35</v>
      </c>
      <c r="U40" s="3">
        <v>22065.91</v>
      </c>
      <c r="V40" s="3">
        <v>22066.49</v>
      </c>
      <c r="W40" s="3">
        <v>22067.02</v>
      </c>
      <c r="X40" s="3">
        <v>22067.5</v>
      </c>
      <c r="Y40" s="3">
        <v>22067.89</v>
      </c>
      <c r="Z40" s="3">
        <v>22068.25</v>
      </c>
      <c r="AA40" s="3">
        <v>22068.62</v>
      </c>
      <c r="AB40" s="3">
        <v>22068.99</v>
      </c>
      <c r="AC40" s="3">
        <v>22069.35</v>
      </c>
      <c r="AD40" s="3">
        <v>22069.73</v>
      </c>
    </row>
    <row r="41" spans="1:31" x14ac:dyDescent="0.2">
      <c r="B41" s="1" t="s">
        <v>40</v>
      </c>
      <c r="D41" s="21">
        <v>40</v>
      </c>
      <c r="E41" s="3">
        <v>1.99</v>
      </c>
      <c r="F41" s="3">
        <v>1.69</v>
      </c>
      <c r="G41" s="3">
        <v>0.91</v>
      </c>
      <c r="H41" s="3">
        <v>0.54</v>
      </c>
      <c r="I41" s="3">
        <v>0.56000000000000005</v>
      </c>
      <c r="J41" s="3">
        <v>0.54</v>
      </c>
      <c r="K41" s="3">
        <v>0.6</v>
      </c>
      <c r="L41" s="3">
        <v>0.52</v>
      </c>
      <c r="M41" s="9">
        <v>0.55000000000000004</v>
      </c>
      <c r="N41" s="3">
        <v>0.56999999999999995</v>
      </c>
      <c r="O41" s="3">
        <v>0.53</v>
      </c>
      <c r="P41" s="11">
        <v>0.56000000000000005</v>
      </c>
      <c r="Q41" s="3">
        <f>SUM(E41:P41)</f>
        <v>9.5599999999999987</v>
      </c>
      <c r="R41" s="24">
        <v>6</v>
      </c>
      <c r="S41" s="3">
        <v>0.16</v>
      </c>
      <c r="T41" s="3">
        <v>0.51</v>
      </c>
      <c r="U41" s="3">
        <v>0.56000000000000005</v>
      </c>
      <c r="V41" s="3">
        <v>0.57999999999999996</v>
      </c>
      <c r="W41" s="3">
        <v>0.53</v>
      </c>
      <c r="X41" s="3">
        <v>0.48</v>
      </c>
      <c r="Y41" s="3">
        <v>0.39</v>
      </c>
      <c r="Z41" s="3">
        <v>0.36</v>
      </c>
      <c r="AA41" s="3">
        <v>0.37</v>
      </c>
      <c r="AB41" s="3">
        <v>0.37</v>
      </c>
      <c r="AC41" s="3">
        <v>0.36</v>
      </c>
      <c r="AD41" s="3">
        <v>0.36</v>
      </c>
    </row>
    <row r="42" spans="1:31" x14ac:dyDescent="0.2">
      <c r="A42" s="29" t="s">
        <v>12</v>
      </c>
      <c r="B42" s="29"/>
      <c r="D42" s="19"/>
      <c r="E42" s="3">
        <f>SUM(E39:E40)</f>
        <v>49763.47</v>
      </c>
      <c r="F42" s="3">
        <f t="shared" ref="F42:K42" si="6">SUM(F39:F40)</f>
        <v>50635.45</v>
      </c>
      <c r="G42" s="3">
        <f t="shared" si="6"/>
        <v>49541.54</v>
      </c>
      <c r="H42" s="3">
        <f t="shared" si="6"/>
        <v>44992.25</v>
      </c>
      <c r="I42" s="3">
        <f t="shared" si="6"/>
        <v>45707.03</v>
      </c>
      <c r="J42" s="3">
        <f t="shared" si="6"/>
        <v>42891.44</v>
      </c>
      <c r="K42" s="3">
        <f t="shared" si="6"/>
        <v>42587.619999999995</v>
      </c>
      <c r="L42" s="3">
        <f>SUM(L39:L40)</f>
        <v>38173.68</v>
      </c>
      <c r="M42" s="9">
        <f>SUM(M39+M40)</f>
        <v>31383.39</v>
      </c>
      <c r="N42" s="3">
        <f>SUM(N39:N40)</f>
        <v>31383.96</v>
      </c>
      <c r="O42" s="3">
        <f>SUM(O39:O40)</f>
        <v>30662.03</v>
      </c>
      <c r="P42" s="11">
        <f>SUM(P39:P40)</f>
        <v>46342.18</v>
      </c>
      <c r="Q42" s="3"/>
      <c r="R42" s="23"/>
      <c r="S42" s="3">
        <v>52353.98</v>
      </c>
      <c r="T42" s="3">
        <v>50459.54</v>
      </c>
      <c r="U42" s="3">
        <v>50832.27</v>
      </c>
      <c r="V42" s="3">
        <v>48252.21</v>
      </c>
      <c r="W42" s="3">
        <v>43489.94</v>
      </c>
      <c r="X42" s="3">
        <v>40079.35</v>
      </c>
      <c r="Y42" s="3">
        <v>39133.339999999997</v>
      </c>
      <c r="Z42" s="3">
        <v>38764.199999999997</v>
      </c>
      <c r="AA42" s="3">
        <f>SUM(AA39:AA40)</f>
        <v>36670.92</v>
      </c>
      <c r="AB42" s="3">
        <f>SUM(AB39:AB40)</f>
        <v>33794.83</v>
      </c>
      <c r="AC42" s="3">
        <f>SUM(AC39:AC40)</f>
        <v>31181.22</v>
      </c>
      <c r="AD42" s="3">
        <f>SUM(AD39+AD40)</f>
        <v>34134.58</v>
      </c>
    </row>
    <row r="43" spans="1:31" x14ac:dyDescent="0.2">
      <c r="A43" s="13"/>
      <c r="B43" s="13"/>
      <c r="E43" s="3"/>
      <c r="F43" s="3"/>
      <c r="G43" s="3"/>
      <c r="H43" s="3"/>
      <c r="I43" s="3"/>
      <c r="J43" s="3"/>
      <c r="K43" s="3"/>
      <c r="L43" s="3"/>
      <c r="M43" s="9"/>
      <c r="N43" s="3"/>
      <c r="O43" s="3"/>
      <c r="P43" s="11"/>
      <c r="Q43" s="3"/>
      <c r="R43" s="1"/>
      <c r="S43" s="3"/>
    </row>
    <row r="44" spans="1:31" x14ac:dyDescent="0.2">
      <c r="A44" s="1" t="s">
        <v>45</v>
      </c>
      <c r="E44" s="3">
        <v>500</v>
      </c>
      <c r="F44" s="3">
        <v>500</v>
      </c>
      <c r="G44" s="3">
        <v>0</v>
      </c>
      <c r="H44" s="3"/>
      <c r="I44" s="3"/>
      <c r="J44" s="3"/>
      <c r="K44" s="3"/>
      <c r="L44" s="3"/>
      <c r="M44" s="9"/>
      <c r="N44" s="3"/>
      <c r="O44" s="3"/>
      <c r="P44" s="11"/>
      <c r="Q44" s="3"/>
      <c r="R44" s="1" t="s">
        <v>51</v>
      </c>
      <c r="AA44" s="12"/>
    </row>
    <row r="45" spans="1:31" x14ac:dyDescent="0.2">
      <c r="A45" s="1" t="s">
        <v>38</v>
      </c>
      <c r="B45" s="18"/>
      <c r="E45" s="3">
        <f>SUM(E42) - (E44)</f>
        <v>49263.47</v>
      </c>
      <c r="F45" s="3">
        <v>50135.45</v>
      </c>
      <c r="G45" s="3">
        <f>+SUM(G42)</f>
        <v>49541.54</v>
      </c>
      <c r="H45" s="3">
        <f>SUM(H39:H40)</f>
        <v>44992.25</v>
      </c>
      <c r="I45" s="3">
        <v>45703.02</v>
      </c>
      <c r="J45" s="3">
        <v>42891.44</v>
      </c>
      <c r="K45" s="3">
        <v>42587.62</v>
      </c>
      <c r="L45" s="3">
        <v>38173.68</v>
      </c>
      <c r="M45" s="9">
        <f>SUM(M42)</f>
        <v>31383.39</v>
      </c>
      <c r="N45" s="3"/>
      <c r="O45" s="3"/>
      <c r="P45" s="11"/>
      <c r="R45" s="1" t="s">
        <v>52</v>
      </c>
      <c r="AA45" s="12"/>
    </row>
    <row r="46" spans="1:31" x14ac:dyDescent="0.2">
      <c r="A46" s="1" t="s">
        <v>41</v>
      </c>
      <c r="K46" s="3"/>
      <c r="R46" s="1" t="s">
        <v>55</v>
      </c>
    </row>
    <row r="47" spans="1:31" x14ac:dyDescent="0.2">
      <c r="A47" s="1" t="s">
        <v>39</v>
      </c>
      <c r="B47" s="6"/>
      <c r="R47" s="1" t="s">
        <v>56</v>
      </c>
    </row>
    <row r="48" spans="1:31" x14ac:dyDescent="0.2">
      <c r="A48" s="7" t="s">
        <v>42</v>
      </c>
      <c r="R48" s="1" t="s">
        <v>68</v>
      </c>
    </row>
    <row r="49" spans="1:18" x14ac:dyDescent="0.2">
      <c r="A49" s="1" t="s">
        <v>44</v>
      </c>
      <c r="R49" s="1"/>
    </row>
    <row r="50" spans="1:18" x14ac:dyDescent="0.2">
      <c r="A50" s="1" t="s">
        <v>43</v>
      </c>
      <c r="R50" s="1"/>
    </row>
    <row r="51" spans="1:18" x14ac:dyDescent="0.2">
      <c r="A51" s="1" t="s">
        <v>50</v>
      </c>
      <c r="R51" s="1"/>
    </row>
    <row r="52" spans="1:18" x14ac:dyDescent="0.2">
      <c r="R52" s="1"/>
    </row>
    <row r="53" spans="1:18" x14ac:dyDescent="0.2">
      <c r="R53" s="1"/>
    </row>
    <row r="54" spans="1:18" x14ac:dyDescent="0.2">
      <c r="R54" s="1"/>
    </row>
    <row r="55" spans="1:18" x14ac:dyDescent="0.2">
      <c r="R55" s="1"/>
    </row>
    <row r="56" spans="1:18" x14ac:dyDescent="0.2">
      <c r="R56" s="1"/>
    </row>
    <row r="57" spans="1:18" x14ac:dyDescent="0.2">
      <c r="R57" s="1"/>
    </row>
    <row r="58" spans="1:18" x14ac:dyDescent="0.2">
      <c r="R58" s="1"/>
    </row>
    <row r="59" spans="1:18" x14ac:dyDescent="0.2">
      <c r="R59" s="1"/>
    </row>
    <row r="60" spans="1:18" x14ac:dyDescent="0.2">
      <c r="R60" s="1"/>
    </row>
    <row r="61" spans="1:18" x14ac:dyDescent="0.2">
      <c r="R61" s="1"/>
    </row>
    <row r="62" spans="1:18" x14ac:dyDescent="0.2">
      <c r="R62" s="1"/>
    </row>
    <row r="63" spans="1:18" x14ac:dyDescent="0.2">
      <c r="R63" s="1"/>
    </row>
    <row r="64" spans="1:18" x14ac:dyDescent="0.2">
      <c r="R64" s="1"/>
    </row>
    <row r="65" spans="18:18" x14ac:dyDescent="0.2">
      <c r="R65" s="1"/>
    </row>
    <row r="66" spans="18:18" x14ac:dyDescent="0.2">
      <c r="R66" s="1"/>
    </row>
    <row r="67" spans="18:18" x14ac:dyDescent="0.2">
      <c r="R67" s="1"/>
    </row>
    <row r="68" spans="18:18" x14ac:dyDescent="0.2">
      <c r="R68" s="1"/>
    </row>
    <row r="69" spans="18:18" x14ac:dyDescent="0.2">
      <c r="R69" s="1"/>
    </row>
    <row r="70" spans="18:18" x14ac:dyDescent="0.2">
      <c r="R70" s="1"/>
    </row>
    <row r="71" spans="18:18" x14ac:dyDescent="0.2">
      <c r="R71" s="1"/>
    </row>
    <row r="72" spans="18:18" x14ac:dyDescent="0.2">
      <c r="R72" s="1"/>
    </row>
    <row r="73" spans="18:18" x14ac:dyDescent="0.2">
      <c r="R73" s="1"/>
    </row>
  </sheetData>
  <mergeCells count="9">
    <mergeCell ref="A1:Y1"/>
    <mergeCell ref="A34:B34"/>
    <mergeCell ref="A38:B38"/>
    <mergeCell ref="A42:B42"/>
    <mergeCell ref="A4:B4"/>
    <mergeCell ref="A10:B10"/>
    <mergeCell ref="A15:B15"/>
    <mergeCell ref="A7:B7"/>
    <mergeCell ref="A17:B17"/>
  </mergeCells>
  <pageMargins left="0.7" right="0.7" top="0.75" bottom="0.75" header="0.3" footer="0.3"/>
  <pageSetup paperSize="5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David Frame</cp:lastModifiedBy>
  <cp:revision/>
  <cp:lastPrinted>2022-01-02T02:39:08Z</cp:lastPrinted>
  <dcterms:created xsi:type="dcterms:W3CDTF">2020-02-07T01:34:36Z</dcterms:created>
  <dcterms:modified xsi:type="dcterms:W3CDTF">2022-01-02T12:53:04Z</dcterms:modified>
  <cp:category/>
  <cp:contentStatus/>
</cp:coreProperties>
</file>